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20" windowWidth="9996" windowHeight="8076" tabRatio="779" activeTab="17"/>
  </bookViews>
  <sheets>
    <sheet name="1" sheetId="1" r:id="rId1"/>
    <sheet name="1.1" sheetId="2" r:id="rId2"/>
    <sheet name="2" sheetId="3" r:id="rId3"/>
    <sheet name="2.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0.1" sheetId="13" r:id="rId13"/>
    <sheet name="11" sheetId="14" r:id="rId14"/>
    <sheet name="12" sheetId="15" r:id="rId15"/>
    <sheet name="12.1" sheetId="16" r:id="rId16"/>
    <sheet name="13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23" sheetId="27" r:id="rId27"/>
    <sheet name="24" sheetId="28" r:id="rId28"/>
    <sheet name="25" sheetId="29" r:id="rId29"/>
  </sheets>
  <definedNames>
    <definedName name="_xlnm.Print_Area" localSheetId="0">'1'!$A$1:$C$41</definedName>
    <definedName name="_xlnm.Print_Area" localSheetId="1">'1.1'!$A$1:$C$41</definedName>
    <definedName name="_xlnm.Print_Area" localSheetId="11">'10'!$A$1:$C$47</definedName>
    <definedName name="_xlnm.Print_Area" localSheetId="12">'10.1'!$A$1:$C$47</definedName>
    <definedName name="_xlnm.Print_Area" localSheetId="13">'11'!$A$1:$C$47</definedName>
    <definedName name="_xlnm.Print_Area" localSheetId="14">'12'!$A$1:$C$47</definedName>
    <definedName name="_xlnm.Print_Area" localSheetId="15">'12.1'!$A$1:$C$41</definedName>
    <definedName name="_xlnm.Print_Area" localSheetId="16">'13'!$A$1:$C$49</definedName>
    <definedName name="_xlnm.Print_Area" localSheetId="17">'14'!$A$1:$C$41</definedName>
    <definedName name="_xlnm.Print_Area" localSheetId="18">'15'!$A$1:$C$39</definedName>
    <definedName name="_xlnm.Print_Area" localSheetId="19">'16'!$A$1:$B$47</definedName>
    <definedName name="_xlnm.Print_Area" localSheetId="20">'17'!$A$1:$B$49</definedName>
    <definedName name="_xlnm.Print_Area" localSheetId="21">'18'!$A$2:$B$42</definedName>
    <definedName name="_xlnm.Print_Area" localSheetId="22">'19'!$A$1:$B$38</definedName>
    <definedName name="_xlnm.Print_Area" localSheetId="2">'2'!$A$1:$C$41</definedName>
    <definedName name="_xlnm.Print_Area" localSheetId="3">'2.2'!$A$1:$C$41</definedName>
    <definedName name="_xlnm.Print_Area" localSheetId="23">'20'!$A$1:$B$40</definedName>
    <definedName name="_xlnm.Print_Area" localSheetId="24">'21'!$A$1:$B$40</definedName>
    <definedName name="_xlnm.Print_Area" localSheetId="25">'22'!$A$1:$B$40</definedName>
    <definedName name="_xlnm.Print_Area" localSheetId="26">'23'!$A$1:$B$40</definedName>
    <definedName name="_xlnm.Print_Area" localSheetId="27">'24'!$A$2:$B$41</definedName>
    <definedName name="_xlnm.Print_Area" localSheetId="28">'25'!$A$1:$B$40</definedName>
    <definedName name="_xlnm.Print_Area" localSheetId="4">'3'!$A$1:$C$41</definedName>
    <definedName name="_xlnm.Print_Area" localSheetId="5">'4'!$A$1:$C$32</definedName>
    <definedName name="_xlnm.Print_Area" localSheetId="6">'5'!$A$1:$C$40</definedName>
    <definedName name="_xlnm.Print_Area" localSheetId="7">'6'!$A$1:$C$40</definedName>
    <definedName name="_xlnm.Print_Area" localSheetId="8">'7'!$A$1:$C$39</definedName>
    <definedName name="_xlnm.Print_Area" localSheetId="9">'8'!$A$1:$C$43</definedName>
    <definedName name="_xlnm.Print_Area" localSheetId="10">'9'!$A$1:$C$43</definedName>
  </definedNames>
  <calcPr fullCalcOnLoad="1"/>
</workbook>
</file>

<file path=xl/sharedStrings.xml><?xml version="1.0" encoding="utf-8"?>
<sst xmlns="http://schemas.openxmlformats.org/spreadsheetml/2006/main" count="1186" uniqueCount="348">
  <si>
    <t>Tarla Kirası</t>
  </si>
  <si>
    <t>GİRDİ GİDERLERİ</t>
  </si>
  <si>
    <t xml:space="preserve">Gübre Bedeli </t>
  </si>
  <si>
    <t>Zir.Müc.İlaç Bedeli</t>
  </si>
  <si>
    <t>Su Bedeli</t>
  </si>
  <si>
    <t>İŞÇİLİK GİDERLERİ</t>
  </si>
  <si>
    <t>İlk Sürme (Anız Bozma)</t>
  </si>
  <si>
    <t>Diskaro</t>
  </si>
  <si>
    <t>Tırmık Çekme</t>
  </si>
  <si>
    <t>Gübreleme İşçiliği</t>
  </si>
  <si>
    <t>Sürgü</t>
  </si>
  <si>
    <t>Zir.Müc.İşçiliği</t>
  </si>
  <si>
    <t>Sulama İşçiliği</t>
  </si>
  <si>
    <t>Hasat-Harman</t>
  </si>
  <si>
    <t>NAKLİYE GİDERLERİ</t>
  </si>
  <si>
    <t>Ambara Taşıma (dane)</t>
  </si>
  <si>
    <t>Pazara Taşıma (dane)</t>
  </si>
  <si>
    <t>Ambara Taşıma (saman)</t>
  </si>
  <si>
    <t>Pazara Taşıma (saman)</t>
  </si>
  <si>
    <t>DİĞER GİDERLER</t>
  </si>
  <si>
    <t xml:space="preserve">Bekçi </t>
  </si>
  <si>
    <t>İp ve Çuval</t>
  </si>
  <si>
    <t>Diğer</t>
  </si>
  <si>
    <t>TOPLAM</t>
  </si>
  <si>
    <t>GİDERLER GENEL TOPLAMI</t>
  </si>
  <si>
    <t>Sap ve Saman Miktarı (kg)</t>
  </si>
  <si>
    <t>NET GİDER</t>
  </si>
  <si>
    <t>Alınan Dane Miktarı (kg)</t>
  </si>
  <si>
    <t xml:space="preserve">Hasat </t>
  </si>
  <si>
    <t>Bekçi</t>
  </si>
  <si>
    <t>İkileme</t>
  </si>
  <si>
    <t>Üçleme</t>
  </si>
  <si>
    <t>Cansuyu Verme</t>
  </si>
  <si>
    <t>Çapalama İşçiliği</t>
  </si>
  <si>
    <t>Pazara Taşıma</t>
  </si>
  <si>
    <t>Toprak İşleme</t>
  </si>
  <si>
    <t xml:space="preserve">GİDERLER </t>
  </si>
  <si>
    <t>İŞÇİLİK GİDERLERİ TOPLAMI</t>
  </si>
  <si>
    <t>DİĞER GİDERLER TOPLAMI</t>
  </si>
  <si>
    <t>Alınan Ürün Miktarı (kg/da)</t>
  </si>
  <si>
    <t>Fide Bedeli</t>
  </si>
  <si>
    <t>Zirai Mücadele İlaç Bedeli</t>
  </si>
  <si>
    <t>Çapalama</t>
  </si>
  <si>
    <t>TARLA KİRASI</t>
  </si>
  <si>
    <t>GİRDİ  GİDERLERİ</t>
  </si>
  <si>
    <t>Zir. Müc. İlaç Bedeli</t>
  </si>
  <si>
    <t>GİRDİ  GİDERLERİ TOPLAMI</t>
  </si>
  <si>
    <t>Tırmık Çekme-Tezek kırma</t>
  </si>
  <si>
    <t>Tırmık ve Sürgü  Çekme</t>
  </si>
  <si>
    <t>Karık Açma (Fide Dikim Yeri Hazırlama)</t>
  </si>
  <si>
    <t>Fide Dikimi</t>
  </si>
  <si>
    <t>Makina Çapası</t>
  </si>
  <si>
    <t>Zirai Mücadele İşçiliği</t>
  </si>
  <si>
    <t xml:space="preserve">Pazara Taşıma </t>
  </si>
  <si>
    <t>NAKLİYE GİDERLERİ TOPLAMI</t>
  </si>
  <si>
    <t>Ambalaj Masrafı</t>
  </si>
  <si>
    <t>Genel İdare Giderleri(T.Mas.%3'ü)</t>
  </si>
  <si>
    <t>MASRAFLAR GENEL TOPLAMI</t>
  </si>
  <si>
    <t xml:space="preserve">Tohum Bedeli </t>
  </si>
  <si>
    <t>Çizgi Çekme(Tohum Yatağı Hazırlama)</t>
  </si>
  <si>
    <t xml:space="preserve">Ekim </t>
  </si>
  <si>
    <t xml:space="preserve">Fide Bedeli </t>
  </si>
  <si>
    <t>Fide Dikim Yeri Hazırlama</t>
  </si>
  <si>
    <t>Ekim veya Fide Dikimi</t>
  </si>
  <si>
    <t>Çizgi Çekme (Fide Dikim Yeri Hazırlama)</t>
  </si>
  <si>
    <t>İkileme (Diskaro)</t>
  </si>
  <si>
    <t>Çizgi Çekme (Çukur Açma)</t>
  </si>
  <si>
    <t>MASRAF UNSURLARI</t>
  </si>
  <si>
    <t>TESİS MASRAFLARI</t>
  </si>
  <si>
    <t>Gübre Bedeli (çift.gübresi+kompoze)</t>
  </si>
  <si>
    <t>Dikim</t>
  </si>
  <si>
    <t>TESİS MASRAFALARI TOPLAMI</t>
  </si>
  <si>
    <t>ÜRETİM MASRAFLARI</t>
  </si>
  <si>
    <t>Hasat</t>
  </si>
  <si>
    <t>Hasat Sonrası İşlemler</t>
  </si>
  <si>
    <t>ÜRETİM MASRAFLARI TOPLAMI</t>
  </si>
  <si>
    <t>Genel İdare Giderleri (Top.Mas.%3'ü)</t>
  </si>
  <si>
    <t>Tesis Giderleri Payı (*)</t>
  </si>
  <si>
    <t>Ürün Miktarı (kg/da)</t>
  </si>
  <si>
    <t>(*) Tesis Masrafları Payı = (Tesis Mas.Top./ Tesisin verimli ömrü)</t>
  </si>
  <si>
    <t xml:space="preserve"> DAĞILIM ( % )</t>
  </si>
  <si>
    <t xml:space="preserve"> Bekçi</t>
  </si>
  <si>
    <t xml:space="preserve"> DİĞER GİDERLER TOPLAMI</t>
  </si>
  <si>
    <t>Toprak Hazırlığı (2 pulluk,1 ızgara,1 tırmık)</t>
  </si>
  <si>
    <t>Gübreleme (  1  kez)</t>
  </si>
  <si>
    <t>Su Bedeli ( 10 kez)</t>
  </si>
  <si>
    <t>Gübreleme İşçiliği  ( 2 kez)</t>
  </si>
  <si>
    <t>Çapalama İşçiliği(ot alma vs..) ( 2  kez)</t>
  </si>
  <si>
    <t xml:space="preserve">İkileme </t>
  </si>
  <si>
    <t xml:space="preserve"> DAĞILIM          ( % )</t>
  </si>
  <si>
    <t>TUTARI                   ( TL/da)</t>
  </si>
  <si>
    <t>1 Kg Ürünün Maliyeti (Krş/kg)</t>
  </si>
  <si>
    <t>1 Kg Ürünün Ort.Fiyatı (Krş/kg)</t>
  </si>
  <si>
    <t>TUTARI (TL/da)</t>
  </si>
  <si>
    <t>TUTARI ( TL/da)</t>
  </si>
  <si>
    <t>1 kg Ürünün Ortalama Maliyeti (Krş./kg)</t>
  </si>
  <si>
    <t>TUTARI                   (TL/da)</t>
  </si>
  <si>
    <t>Ortalama Tesis Yılı</t>
  </si>
  <si>
    <t>Gübre Bedeli</t>
  </si>
  <si>
    <t>GİRDİ GİDERLERİ TOPLAMI</t>
  </si>
  <si>
    <t>Budama İşçiliği</t>
  </si>
  <si>
    <t>Boğaz Açma Ve Ot Alma İşçiliği</t>
  </si>
  <si>
    <t>Sergi Yeri Hazırlama</t>
  </si>
  <si>
    <t>Bandırma ve Sergi Yerine Taşıma</t>
  </si>
  <si>
    <t>Bandırma İşçiliği</t>
  </si>
  <si>
    <t>Üzümün Serilmesi Kurutulması İşçiliği</t>
  </si>
  <si>
    <t>Üzümün.Top.Savrul.ve Çöp.Ayıklanması</t>
  </si>
  <si>
    <t>NAKLİYE</t>
  </si>
  <si>
    <t>Kuru Üzümü ambara taşıma</t>
  </si>
  <si>
    <t>Kuru Üzümü pazara taşıma</t>
  </si>
  <si>
    <t>DİĞER MASRAFLAR</t>
  </si>
  <si>
    <t>Bekçi Ücreti</t>
  </si>
  <si>
    <t>Çuval ve İp Masrafı</t>
  </si>
  <si>
    <t>Potasa</t>
  </si>
  <si>
    <t>Zeytinyağı</t>
  </si>
  <si>
    <t xml:space="preserve">Diğer </t>
  </si>
  <si>
    <t>DİĞER MASRAFLAR TOPLAMI</t>
  </si>
  <si>
    <t>Tesis Masrafları Amortisman Payı</t>
  </si>
  <si>
    <t>Tali Gelir (Çubuk ve Yaprak Satışı)</t>
  </si>
  <si>
    <t>NET MASRAF</t>
  </si>
  <si>
    <t>Alınan Kuru Üzüm  Miktarı (kg/da)</t>
  </si>
  <si>
    <t>Anket yap. Bahçedeki ağaç sayısı                     (adet)</t>
  </si>
  <si>
    <t>MASRAFLAR TOPLAMI</t>
  </si>
  <si>
    <t>Genel İdare Giderleri (Topl. Masrafın %3'ü)</t>
  </si>
  <si>
    <t>Tali Gelir</t>
  </si>
  <si>
    <t xml:space="preserve">Geçen Yıl Elde Edilen Ürün                          (Kg)  </t>
  </si>
  <si>
    <t>Bu Yıl Elde Edilen Ürün                          (Kg)  (Bu Yıl)</t>
  </si>
  <si>
    <t>Alınan Ürün Miktarı                       (Kg)  (İki Yılın Ortalaması)</t>
  </si>
  <si>
    <t>İşletmeye Götürülen Zeytin Miktarı                      (Kg.)</t>
  </si>
  <si>
    <t>Elde Edilen Yağ Miktarı                                      (Kg.)</t>
  </si>
  <si>
    <t>Bahçenin Değeri</t>
  </si>
  <si>
    <t>Bahçenin Çıplak Arazi Değeri</t>
  </si>
  <si>
    <t>Tesis Yılı</t>
  </si>
  <si>
    <t>Bahçenin yaşı</t>
  </si>
  <si>
    <t>Ağaç Sayısı</t>
  </si>
  <si>
    <t>Çit Tamiri</t>
  </si>
  <si>
    <t xml:space="preserve">Budama İşçiliği </t>
  </si>
  <si>
    <t>Mücadele İşçiliği</t>
  </si>
  <si>
    <t>İlekleme</t>
  </si>
  <si>
    <t>Hasat -Sergi-Kurutma-Tasnif ve Çuvallama</t>
  </si>
  <si>
    <t>İlek Bedeli</t>
  </si>
  <si>
    <t>Çuval ve İp</t>
  </si>
  <si>
    <t>Naylon</t>
  </si>
  <si>
    <t>Genel İdare Giderleri (Top.Mas.% 3'ü)</t>
  </si>
  <si>
    <t>TUTARI</t>
  </si>
  <si>
    <t>Girdi Giderleri</t>
  </si>
  <si>
    <t xml:space="preserve">Su Bedeli </t>
  </si>
  <si>
    <t>Z ir. Müc. İlaç Bedeli</t>
  </si>
  <si>
    <t>İşçilik Giderleri</t>
  </si>
  <si>
    <t xml:space="preserve">Toprak İşleme </t>
  </si>
  <si>
    <t xml:space="preserve">Hasat İşçiliği </t>
  </si>
  <si>
    <t>Nakliye Gideri</t>
  </si>
  <si>
    <t>Diğer Giderler</t>
  </si>
  <si>
    <t xml:space="preserve">Bekçilik </t>
  </si>
  <si>
    <t xml:space="preserve">Ambalaj </t>
  </si>
  <si>
    <t>Genel İdare Gideri   (Toplam Masrafın  % 3'ü )</t>
  </si>
  <si>
    <t xml:space="preserve">MASRAFLAR GENEL TOPLAMI </t>
  </si>
  <si>
    <t>Bahçenin  Tesis Edildiği Yıl</t>
  </si>
  <si>
    <t xml:space="preserve">Bahçenin  Yaşı </t>
  </si>
  <si>
    <t>Bahçenin Ekonomik Ömrü</t>
  </si>
  <si>
    <t>Bahçenin Kalan Ekonomik Ömrü</t>
  </si>
  <si>
    <t xml:space="preserve">Bahçedeki Ağaç Sayısı </t>
  </si>
  <si>
    <t xml:space="preserve">Alınan Ürün Miktarı  (Kg./Da.)   </t>
  </si>
  <si>
    <t>Nakliye Giderleri</t>
  </si>
  <si>
    <t>Genel İdare Gideri (Toplam Masrafın  % 3'ü )</t>
  </si>
  <si>
    <t xml:space="preserve">MASRAFLAR GENEL TOPLAMI   </t>
  </si>
  <si>
    <t>Bahçenin Tesis Edildiği Yıl</t>
  </si>
  <si>
    <t xml:space="preserve">Bahçenin Yaşı </t>
  </si>
  <si>
    <t xml:space="preserve">(TL/Da.) </t>
  </si>
  <si>
    <t>Gübre Bedeli (          kg.)</t>
  </si>
  <si>
    <t>Su Bedeli   (        kez)</t>
  </si>
  <si>
    <t>Bahçenin Ağaçlı Değeri</t>
  </si>
  <si>
    <t xml:space="preserve">Bahçenin  Çıplak Arazi Değeri </t>
  </si>
  <si>
    <t xml:space="preserve">Su Bedeli   </t>
  </si>
  <si>
    <t>Hasat Sonrası İşlemler ve Harman</t>
  </si>
  <si>
    <t xml:space="preserve">Girdi Giderleri </t>
  </si>
  <si>
    <t xml:space="preserve">Su Bedeli  </t>
  </si>
  <si>
    <t xml:space="preserve">İşçilik Giderleri </t>
  </si>
  <si>
    <t xml:space="preserve">Çapalama </t>
  </si>
  <si>
    <t>TUTARI (TL/Da)</t>
  </si>
  <si>
    <t>Tohum bedeli</t>
  </si>
  <si>
    <t>Ekim</t>
  </si>
  <si>
    <t>Çapalama-Boğaz Doldurma</t>
  </si>
  <si>
    <t>Balya Yapma (Makina)</t>
  </si>
  <si>
    <t>Saman Fiyatı (TL/Kg)</t>
  </si>
  <si>
    <t>Sap ve Saman Değeri (TL)</t>
  </si>
  <si>
    <t>Sap Miktarı (kg)</t>
  </si>
  <si>
    <t>Sap Değeri (TL)</t>
  </si>
  <si>
    <t>Ara Sürme-Karık Açma</t>
  </si>
  <si>
    <t>Silaj Yerine Taşıma</t>
  </si>
  <si>
    <t>Silaj Yapma</t>
  </si>
  <si>
    <t>Katkı, Altlık ve Örtü</t>
  </si>
  <si>
    <t>Alınan Ürün Miktarı (kg)</t>
  </si>
  <si>
    <t>TUTARI ( TL/Da)</t>
  </si>
  <si>
    <t>Tohum Bedeli</t>
  </si>
  <si>
    <t>İlk Sürme</t>
  </si>
  <si>
    <t>Tırmık Çekme-Tezek Kırma ( Diskaro )</t>
  </si>
  <si>
    <t>Tırmık ve Sürgü Çekme</t>
  </si>
  <si>
    <t>Çizgi Çekme</t>
  </si>
  <si>
    <t>Tohum Kapatma</t>
  </si>
  <si>
    <t>Zirai Müc.İşçiliği</t>
  </si>
  <si>
    <t xml:space="preserve">Hasat Sonrası İşlemler </t>
  </si>
  <si>
    <t>Ambara Taşıma</t>
  </si>
  <si>
    <t xml:space="preserve">TOPLAM  </t>
  </si>
  <si>
    <t>Genel İdare Giderleri ( %3 )</t>
  </si>
  <si>
    <t>Alınan Ürün Miktarı ( kg/da )</t>
  </si>
  <si>
    <t>Tırmık  Çekme</t>
  </si>
  <si>
    <t>Hasat Son. İşlem. ( Kurutma, Balyalama )</t>
  </si>
  <si>
    <t>TESİS GİDERLERİ:</t>
  </si>
  <si>
    <t xml:space="preserve">Tohum Bedeli  </t>
  </si>
  <si>
    <t>Ekim veya Dikim</t>
  </si>
  <si>
    <t>TESİS GİDERLERİ  TOPLAMI</t>
  </si>
  <si>
    <t>ÜRETİM GİDERLERİ :</t>
  </si>
  <si>
    <t>Arazi  Kirası</t>
  </si>
  <si>
    <t>Sulama  İşçiliği</t>
  </si>
  <si>
    <t xml:space="preserve">Hasat    </t>
  </si>
  <si>
    <t>Hasat Son. İşlem. (Kurutma ve Balyalama)</t>
  </si>
  <si>
    <t>Ambalaj  Masrafı</t>
  </si>
  <si>
    <t>Bekçi  Masrafı</t>
  </si>
  <si>
    <t>Diğer Masraflar</t>
  </si>
  <si>
    <t>ÜRETİM GİDERLERİ TOPLAMI</t>
  </si>
  <si>
    <t>GİDERLER   GENEL   TOPLAMI</t>
  </si>
  <si>
    <t>Alınan Ürün Miktarı (kg/dekar)</t>
  </si>
  <si>
    <t>Pamuk Çubuğu Biçme ve Yakma</t>
  </si>
  <si>
    <t>Sonbahar Sürümü</t>
  </si>
  <si>
    <t>Kış Sürümü</t>
  </si>
  <si>
    <t>İlkbahar Sürümü</t>
  </si>
  <si>
    <t>Tırmık ve Diskaro</t>
  </si>
  <si>
    <t>Taban Sürgü</t>
  </si>
  <si>
    <t>Seyreltme ve Çapalama (El ile)</t>
  </si>
  <si>
    <t>Ara Çapa (Makine ile)</t>
  </si>
  <si>
    <t>Ark Açma - Mandal Yapma</t>
  </si>
  <si>
    <t>Zir.Müc İşçiliği</t>
  </si>
  <si>
    <t xml:space="preserve">Pamuk Toplama ve Çuvallama </t>
  </si>
  <si>
    <t>İşçi Taşıma</t>
  </si>
  <si>
    <t>NAKLİYE TOPLAMI</t>
  </si>
  <si>
    <t>TOPLAM  GİDERLER</t>
  </si>
  <si>
    <t xml:space="preserve">Genel İdare Gid.(T.G.'in %3'ü) </t>
  </si>
  <si>
    <t>GENEL TOPLAM</t>
  </si>
  <si>
    <t xml:space="preserve"> </t>
  </si>
  <si>
    <t>(TL/da)</t>
  </si>
  <si>
    <t xml:space="preserve">Tezek Kırma </t>
  </si>
  <si>
    <t>Karık Açma / Çizgi Çekme</t>
  </si>
  <si>
    <t>Fide Dikme</t>
  </si>
  <si>
    <t>Zirai Müc. İşçiliği</t>
  </si>
  <si>
    <t>Tütün Kırma İşçiliği</t>
  </si>
  <si>
    <t>Dizme Yerine Taşıma</t>
  </si>
  <si>
    <t>Dizme</t>
  </si>
  <si>
    <t>Sergide Kurutma va Sarartma</t>
  </si>
  <si>
    <t>İstif Yerine Taş. ve İstif Mas.</t>
  </si>
  <si>
    <t>Baskı Yerine Taş.</t>
  </si>
  <si>
    <t>İp - Çuval ve Naylon</t>
  </si>
  <si>
    <t>TOPLAM MASRAFLAR</t>
  </si>
  <si>
    <t>Genel İdare Giderleri (T.Gid.%3'ü)</t>
  </si>
  <si>
    <t xml:space="preserve">Gübre Bedeli    </t>
  </si>
  <si>
    <t>Toprak Hazırlığı</t>
  </si>
  <si>
    <t xml:space="preserve">Zirai Müc. İlaç  Bedeli </t>
  </si>
  <si>
    <t xml:space="preserve">Su Bedeli     </t>
  </si>
  <si>
    <t xml:space="preserve">Bağın Omcalı Değeri (TL)                                                          </t>
  </si>
  <si>
    <t xml:space="preserve">Bağın Çıplak Arazi Değeri  (TL)                                                </t>
  </si>
  <si>
    <t xml:space="preserve">Bağdaki Omca Sayısı (adet)                                                       </t>
  </si>
  <si>
    <t>Ortalama Kuru Üzüm Maliyeti (Kr/kg)</t>
  </si>
  <si>
    <t>Ortalama Kuru Üzüm Satış Fiyatı (Kr/kg)</t>
  </si>
  <si>
    <t>Bahçenin Ağaçlı Değeri                                     (TL.)</t>
  </si>
  <si>
    <t>Bahçenin Çıplak Arazi Değeri                           (TL.)</t>
  </si>
  <si>
    <t>Dane Zeytin Maliyeti                 (Kr./Kg.)</t>
  </si>
  <si>
    <t>İşletmeye Götürülen Zeytinin Bedeli                    (TL.)</t>
  </si>
  <si>
    <t>YAĞA İŞLEME MASRAFLARI TOPLAMI            (TL.)</t>
  </si>
  <si>
    <t>Zeytinyağı Maliyeti                                        (Kr./ Kg.)</t>
  </si>
  <si>
    <t>Dane zeytin ort. satış fiyatı                           (Kr./ Kg.)</t>
  </si>
  <si>
    <t>Yağa İşleme Masrafı                                          (TL.)</t>
  </si>
  <si>
    <t xml:space="preserve"> (TL/Da)</t>
  </si>
  <si>
    <t>1 kg Kuru İncirin Maliyeti (Kr/kg)</t>
  </si>
  <si>
    <t>1kg Kuru İncirin Ort.Satış Fiyatı (Kr/kg)</t>
  </si>
  <si>
    <t xml:space="preserve">( TL/Da.) </t>
  </si>
  <si>
    <t>ÜRÜNÜN MALİYETİ  (Kr./ Kg.)</t>
  </si>
  <si>
    <t>ÜRÜNÜN ORT. SATIŞ FİYATI (Kr. /Kg.)</t>
  </si>
  <si>
    <t>Bahçenin Ağaçlı Değeri (TL)</t>
  </si>
  <si>
    <t>Bahçenin  Çıplak Arazi Değeri  (TL)</t>
  </si>
  <si>
    <t>ÜRÜNÜN ORT. SATIŞ FİYATI  (Kr./ Kg.)</t>
  </si>
  <si>
    <t>Bahçenin Çıplak Arazi Değeri (TL)</t>
  </si>
  <si>
    <t>ÜRÜNÜN  ORT. SATIŞ FİYATI  (Kr./Kg.)</t>
  </si>
  <si>
    <t>TUTARI     (TL/da)</t>
  </si>
  <si>
    <t>ÜRÜNÜN ORT. SATIŞ FİYATI  (Kr./Kg.)</t>
  </si>
  <si>
    <t>Bahçenin Ağaçlı Değeri  (TL)</t>
  </si>
  <si>
    <t>Bahçenin  Çıplak Arazi Değeri   (TL)</t>
  </si>
  <si>
    <t>Bahçenin Ağaçlı Değeri   (TL)</t>
  </si>
  <si>
    <t>DAĞILIM (%)</t>
  </si>
  <si>
    <t>Zeytinyağı ort. satış fiyatı                           (Kr./ Kg.)</t>
  </si>
  <si>
    <t>İşletmeye Götürülen Zeytinin Taşıma Masrafı         (TL.)</t>
  </si>
  <si>
    <t>Kalan Ekonomik Ömrü                                       (Yıl)</t>
  </si>
  <si>
    <t>Zirai  Müc. İşçiliği</t>
  </si>
  <si>
    <t>Genel İdare Giderleri (T.Mas.%3'ü)</t>
  </si>
  <si>
    <t>Baskı, Kalıp ve Denk Mas.</t>
  </si>
  <si>
    <t xml:space="preserve">MASRAF UNSURLARI </t>
  </si>
  <si>
    <t>1 kg Enginarın Ort. Satış Fiyatı (Krş./kg)</t>
  </si>
  <si>
    <t>1 Kg Ürünün Ort. Fiyatı (Krş/kg)</t>
  </si>
  <si>
    <t>Çıplak Arazi Kıymetinin %5'ten Nominal Faizi</t>
  </si>
  <si>
    <t>Çıplak Arazi Kıy.%5'ten Nominal Faizi</t>
  </si>
  <si>
    <t xml:space="preserve">Çıplak Arazi Değerinin % 5'ten Nominal Faizi  </t>
  </si>
  <si>
    <t>Saman Fiyatı (TL/kg)</t>
  </si>
  <si>
    <t>Tesis  Giderleri  Payı  (Tes.Gid.Top. x 1/4)</t>
  </si>
  <si>
    <t>Sap Fiyatı (TL/kg)</t>
  </si>
  <si>
    <t>Gen. İdare Gid. (%3)</t>
  </si>
  <si>
    <t>1 Kg Ürünün Ort.Satış Fiyatı (Krş/kg)</t>
  </si>
  <si>
    <t>İlk Sürüm (Anız bozma)</t>
  </si>
  <si>
    <t>Toplam Gid.Nom.Faiz Karşılığı (%4)</t>
  </si>
  <si>
    <t>Toplam Gid.Nom.Faiz Karşılığı ( %4 )</t>
  </si>
  <si>
    <t>Top.Ür.Gid.Nominal  Faiz Karşılığı (%8)</t>
  </si>
  <si>
    <t>Top.Gid.Nom.Faiz Karşıl.(%4)</t>
  </si>
  <si>
    <t>Yapılan Mas.Nom.Faiz Karşı. (%4)</t>
  </si>
  <si>
    <t>Yap.Mas.Nom.Faiz Karşılığı (%4)</t>
  </si>
  <si>
    <t>Yap.Mas.Nom. Faiz Karşılığı (%8)</t>
  </si>
  <si>
    <t>Top.Mas.Nominal Faiz Karşılığı (%8)</t>
  </si>
  <si>
    <t>Yapılan Masrafların Nominal Faiz Karşılığı (%8)</t>
  </si>
  <si>
    <t>Yap.Mas.Nominal Faiz Karşılığı (%8)</t>
  </si>
  <si>
    <t>Yapılan Masrafların Nominal Faiz Karşılığı  (%8)</t>
  </si>
  <si>
    <t>Yapılan Masrafların Nominal Faiz Karşılığı  (%8 )</t>
  </si>
  <si>
    <t xml:space="preserve">İZMİR İLİ 2017 YILI SULUDA ARPA MALİYETİ </t>
  </si>
  <si>
    <t xml:space="preserve">İZMİR İLİ 2017 YILI KURUDA ARPA MALİYETİ </t>
  </si>
  <si>
    <t xml:space="preserve">İZMİR İLİ 2017 YILI SULUDA BUĞDAY MALİYETİ </t>
  </si>
  <si>
    <t xml:space="preserve">İZMİR İLİ 2017 YILI KURUDA BUĞDAY MALİYETİ </t>
  </si>
  <si>
    <t>İZMİR İLİ 2017 YILI MISIR (DANE) MALİYETİ</t>
  </si>
  <si>
    <t>İZMİR  İLİ  2017 YILI  MISIR  SİLAJI  MALİYETİ</t>
  </si>
  <si>
    <t xml:space="preserve">İZMİR  İLİ  2017  YILI  PATATES  MALİYETİ </t>
  </si>
  <si>
    <t xml:space="preserve">İZMİR  İLİ  2017  YILI  FİĞ  ( Kuru Ot )  MALİYETİ  </t>
  </si>
  <si>
    <t xml:space="preserve">İZMİR  İLİ  2017  YILI  YONCA  ( Kuru ot )  MALİYETİ </t>
  </si>
  <si>
    <t xml:space="preserve">İZMİR İLİ 2017 YILI PAMUK MALİYETİ </t>
  </si>
  <si>
    <t>İZMİR İLİ 2017 YILI TÜTÜN MALİYETİ</t>
  </si>
  <si>
    <t xml:space="preserve">İZMİR İLİ 2017 YILI  DOMATES MALİYETİ </t>
  </si>
  <si>
    <t xml:space="preserve">İZMİR İLİ 2017 YILI SALÇALIK  DOMATES MALİYETİ </t>
  </si>
  <si>
    <t xml:space="preserve">İZMİR  İLİ 2017  YILI   FASULYE  (Taze)  MALİYETİ </t>
  </si>
  <si>
    <t xml:space="preserve">İZMİR  İLİ 2017 YILI HIYAR MALİYETİ </t>
  </si>
  <si>
    <t xml:space="preserve">İZMİR  İLİ 2017 YILI TURŞULUK HIYAR  MALİYETİ </t>
  </si>
  <si>
    <t xml:space="preserve">İZMİR  İLİ 2017 YILI  KARPUZ  MALİYETİ </t>
  </si>
  <si>
    <t>İZMİR İLİ 2017 YILI  ENGİNAR MALİYETİ</t>
  </si>
  <si>
    <t xml:space="preserve">İZMİR İLİ 2017 YILI  S.BİBER MALİYETİ </t>
  </si>
  <si>
    <t xml:space="preserve">İZMİR  İLİ 2017 YILI KAVUN  MALİYETİ </t>
  </si>
  <si>
    <t xml:space="preserve">İZMİR İLİ 2017 YILI ORTALAMA KURU ÜZÜM MALİYETİ </t>
  </si>
  <si>
    <r>
      <t>İZMİR İLİ 2017 YILI ORTALAMA DANE ZEYTİN VE ZEYTİNYAĞI MALİYETİ</t>
    </r>
    <r>
      <rPr>
        <b/>
        <sz val="9"/>
        <color indexed="10"/>
        <rFont val="Times New Roman"/>
        <family val="1"/>
      </rPr>
      <t xml:space="preserve"> (*)</t>
    </r>
    <r>
      <rPr>
        <b/>
        <sz val="9"/>
        <rFont val="Times New Roman"/>
        <family val="1"/>
      </rPr>
      <t xml:space="preserve"> (TL. / Da.)</t>
    </r>
  </si>
  <si>
    <t>(*) 01.12..2017 İtibariyle derlenmiş masraf unsurları ve fiyatı içerir.</t>
  </si>
  <si>
    <t xml:space="preserve">İZMİR İLİ 2017 YILI ORTALAMA KURU İNCİR MALİYETİ </t>
  </si>
  <si>
    <t>İZMİR  İLİ  2017  YILI  ERİK MALİYETİ</t>
  </si>
  <si>
    <t>İZMİR  İLİ  2017  YILI   KİRAZ   MALİYETİ</t>
  </si>
  <si>
    <t>İZMİR  İLİ  2017 YILI ŞEFTALİ  MALİYETİ</t>
  </si>
  <si>
    <t>İZMİR  İLİ 2017 YILI KESTANE MALİYETİ</t>
  </si>
  <si>
    <t>İZMİR  İLİ  2017 YILI  MANDARİN  MALİYETİ</t>
  </si>
  <si>
    <t>İZMİR  İLİ  2017 YILI NAR  MALİYETİ</t>
  </si>
</sst>
</file>

<file path=xl/styles.xml><?xml version="1.0" encoding="utf-8"?>
<styleSheet xmlns="http://schemas.openxmlformats.org/spreadsheetml/2006/main">
  <numFmts count="5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0_-;\-* #,##0.00_-;_-* &quot;-&quot;??_-;_-@_-"/>
    <numFmt numFmtId="173" formatCode="_-* #,##0_-;\-* #,##0_-;_-* &quot;-&quot;_-;_-@_-"/>
    <numFmt numFmtId="174" formatCode="_-&quot;TL&quot;\ * #,##0.00_-;\-&quot;TL&quot;\ * #,##0.00_-;_-&quot;TL&quot;\ * &quot;-&quot;??_-;_-@_-"/>
    <numFmt numFmtId="175" formatCode="_-&quot;TL&quot;\ * #,##0_-;\-&quot;TL&quot;\ * #,##0_-;_-&quot;TL&quot;\ * &quot;-&quot;_-;_-@_-"/>
    <numFmt numFmtId="176" formatCode="#,##0.0\ _T_L;\-#,##0.0\ _T_L"/>
    <numFmt numFmtId="177" formatCode="#,##0.0\ _T_L;[Red]\-#,##0.0\ _T_L"/>
    <numFmt numFmtId="178" formatCode="0.0000"/>
    <numFmt numFmtId="179" formatCode="0.000"/>
    <numFmt numFmtId="180" formatCode="0.0"/>
    <numFmt numFmtId="181" formatCode="#,##0.0"/>
    <numFmt numFmtId="182" formatCode="[$-41F]dd\ mmmm\ yyyy\ dddd"/>
    <numFmt numFmtId="183" formatCode="0.0000000"/>
    <numFmt numFmtId="184" formatCode="0.000000"/>
    <numFmt numFmtId="185" formatCode="0.00000"/>
    <numFmt numFmtId="186" formatCode="#,##0.000"/>
    <numFmt numFmtId="187" formatCode="0.00000000"/>
    <numFmt numFmtId="188" formatCode="General_)"/>
    <numFmt numFmtId="189" formatCode="#,##0.000_ ;\-#,##0.000\ "/>
    <numFmt numFmtId="190" formatCode="0.000_ ;\-0.000\ "/>
    <numFmt numFmtId="191" formatCode="#,##0.000\ _T_L;[Red]\-#,##0.000\ _T_L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_-* #,##0.0\ _T_L_-;\-* #,##0.0\ _T_L_-;_-* &quot;-&quot;\ _T_L_-;_-@_-"/>
    <numFmt numFmtId="199" formatCode="_-* #,##0.00\ _T_L_-;\-* #,##0.00\ _T_L_-;_-* &quot;-&quot;\ _T_L_-;_-@_-"/>
    <numFmt numFmtId="200" formatCode="&quot;TL&quot;\ #,##0;\-&quot;TL&quot;\ #,##0"/>
    <numFmt numFmtId="201" formatCode="&quot;TL&quot;\ #,##0;[Red]\-&quot;TL&quot;\ #,##0"/>
    <numFmt numFmtId="202" formatCode="&quot;TL&quot;\ #,##0.00;\-&quot;TL&quot;\ #,##0.00"/>
    <numFmt numFmtId="203" formatCode="&quot;TL&quot;\ #,##0.00;[Red]\-&quot;TL&quot;\ #,##0.00"/>
    <numFmt numFmtId="204" formatCode="&quot;Evet&quot;;&quot;Evet&quot;;&quot;Hayır&quot;"/>
    <numFmt numFmtId="205" formatCode="&quot;Doğru&quot;;&quot;Doğru&quot;;&quot;Yanlış&quot;"/>
    <numFmt numFmtId="206" formatCode="&quot;Açık&quot;;&quot;Açık&quot;;&quot;Kapalı&quot;"/>
    <numFmt numFmtId="207" formatCode="[$¥€-2]\ #,##0.00_);[Red]\([$€-2]\ #,##0.00\)"/>
  </numFmts>
  <fonts count="50">
    <font>
      <sz val="10"/>
      <name val="Arial Tur"/>
      <family val="0"/>
    </font>
    <font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sz val="10"/>
      <name val="MS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0" xfId="52" applyFont="1" applyProtection="1">
      <alignment/>
      <protection locked="0"/>
    </xf>
    <xf numFmtId="0" fontId="6" fillId="0" borderId="10" xfId="52" applyFont="1" applyBorder="1" applyProtection="1">
      <alignment/>
      <protection locked="0"/>
    </xf>
    <xf numFmtId="0" fontId="6" fillId="0" borderId="10" xfId="52" applyFont="1" applyBorder="1" applyAlignment="1" applyProtection="1">
      <alignment horizontal="center"/>
      <protection locked="0"/>
    </xf>
    <xf numFmtId="3" fontId="6" fillId="0" borderId="10" xfId="52" applyNumberFormat="1" applyFont="1" applyBorder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2" fontId="6" fillId="0" borderId="10" xfId="52" applyNumberFormat="1" applyFont="1" applyBorder="1" applyAlignment="1" applyProtection="1">
      <alignment horizontal="center"/>
      <protection hidden="1"/>
    </xf>
    <xf numFmtId="4" fontId="6" fillId="0" borderId="10" xfId="0" applyNumberFormat="1" applyFont="1" applyBorder="1" applyAlignment="1" applyProtection="1">
      <alignment/>
      <protection hidden="1"/>
    </xf>
    <xf numFmtId="3" fontId="7" fillId="0" borderId="10" xfId="52" applyNumberFormat="1" applyFont="1" applyBorder="1" applyProtection="1">
      <alignment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2" fontId="7" fillId="0" borderId="10" xfId="52" applyNumberFormat="1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/>
      <protection hidden="1"/>
    </xf>
    <xf numFmtId="3" fontId="7" fillId="0" borderId="10" xfId="0" applyNumberFormat="1" applyFont="1" applyBorder="1" applyAlignment="1" applyProtection="1">
      <alignment/>
      <protection locked="0"/>
    </xf>
    <xf numFmtId="4" fontId="6" fillId="0" borderId="10" xfId="0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38" fontId="6" fillId="0" borderId="0" xfId="41" applyFont="1" applyAlignment="1" applyProtection="1">
      <alignment horizontal="center"/>
      <protection locked="0"/>
    </xf>
    <xf numFmtId="179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38" fontId="6" fillId="0" borderId="0" xfId="41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169" fontId="7" fillId="0" borderId="0" xfId="40" applyFont="1" applyAlignment="1">
      <alignment horizontal="left"/>
    </xf>
    <xf numFmtId="169" fontId="6" fillId="0" borderId="0" xfId="40" applyFont="1" applyAlignment="1">
      <alignment horizontal="center"/>
    </xf>
    <xf numFmtId="199" fontId="6" fillId="0" borderId="0" xfId="40" applyNumberFormat="1" applyFont="1" applyAlignment="1">
      <alignment horizontal="center"/>
    </xf>
    <xf numFmtId="0" fontId="6" fillId="0" borderId="11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7" fillId="33" borderId="11" xfId="0" applyFont="1" applyFill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7" fillId="0" borderId="14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7" fillId="33" borderId="1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33" borderId="13" xfId="0" applyFont="1" applyFill="1" applyBorder="1" applyAlignment="1">
      <alignment/>
    </xf>
    <xf numFmtId="3" fontId="6" fillId="33" borderId="11" xfId="40" applyNumberFormat="1" applyFont="1" applyFill="1" applyBorder="1" applyAlignment="1">
      <alignment/>
    </xf>
    <xf numFmtId="3" fontId="7" fillId="33" borderId="11" xfId="40" applyNumberFormat="1" applyFont="1" applyFill="1" applyBorder="1" applyAlignment="1">
      <alignment/>
    </xf>
    <xf numFmtId="3" fontId="6" fillId="33" borderId="10" xfId="40" applyNumberFormat="1" applyFont="1" applyFill="1" applyBorder="1" applyAlignment="1">
      <alignment/>
    </xf>
    <xf numFmtId="3" fontId="6" fillId="0" borderId="0" xfId="4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3" fontId="7" fillId="0" borderId="10" xfId="40" applyNumberFormat="1" applyFont="1" applyBorder="1" applyAlignment="1">
      <alignment/>
    </xf>
    <xf numFmtId="1" fontId="7" fillId="0" borderId="10" xfId="40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center" vertical="center"/>
    </xf>
    <xf numFmtId="3" fontId="6" fillId="0" borderId="10" xfId="4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6" fillId="0" borderId="10" xfId="40" applyNumberFormat="1" applyFont="1" applyBorder="1" applyAlignment="1">
      <alignment/>
    </xf>
    <xf numFmtId="4" fontId="7" fillId="0" borderId="10" xfId="40" applyNumberFormat="1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4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6" xfId="40" applyNumberFormat="1" applyFont="1" applyBorder="1" applyAlignment="1">
      <alignment/>
    </xf>
    <xf numFmtId="4" fontId="6" fillId="0" borderId="10" xfId="40" applyNumberFormat="1" applyFont="1" applyBorder="1" applyAlignment="1">
      <alignment/>
    </xf>
    <xf numFmtId="181" fontId="6" fillId="0" borderId="10" xfId="40" applyNumberFormat="1" applyFont="1" applyBorder="1" applyAlignment="1">
      <alignment/>
    </xf>
    <xf numFmtId="181" fontId="7" fillId="0" borderId="10" xfId="40" applyNumberFormat="1" applyFont="1" applyBorder="1" applyAlignment="1">
      <alignment/>
    </xf>
    <xf numFmtId="181" fontId="8" fillId="0" borderId="10" xfId="40" applyNumberFormat="1" applyFont="1" applyFill="1" applyBorder="1" applyAlignment="1">
      <alignment/>
    </xf>
    <xf numFmtId="169" fontId="6" fillId="0" borderId="10" xfId="40" applyFont="1" applyBorder="1" applyAlignment="1" applyProtection="1">
      <alignment horizontal="center" vertical="center"/>
      <protection locked="0"/>
    </xf>
    <xf numFmtId="0" fontId="6" fillId="0" borderId="10" xfId="56" applyFont="1" applyBorder="1" applyAlignment="1" applyProtection="1">
      <alignment horizontal="center"/>
      <protection locked="0"/>
    </xf>
    <xf numFmtId="169" fontId="6" fillId="0" borderId="17" xfId="40" applyFont="1" applyBorder="1" applyAlignment="1" applyProtection="1">
      <alignment/>
      <protection locked="0"/>
    </xf>
    <xf numFmtId="1" fontId="6" fillId="0" borderId="10" xfId="0" applyNumberFormat="1" applyFont="1" applyBorder="1" applyAlignment="1" applyProtection="1">
      <alignment horizontal="center"/>
      <protection hidden="1"/>
    </xf>
    <xf numFmtId="169" fontId="6" fillId="0" borderId="11" xfId="40" applyFont="1" applyBorder="1" applyAlignment="1" applyProtection="1">
      <alignment/>
      <protection locked="0"/>
    </xf>
    <xf numFmtId="169" fontId="7" fillId="0" borderId="18" xfId="4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169" fontId="6" fillId="0" borderId="18" xfId="40" applyFont="1" applyBorder="1" applyAlignment="1" applyProtection="1">
      <alignment/>
      <protection locked="0"/>
    </xf>
    <xf numFmtId="169" fontId="6" fillId="0" borderId="10" xfId="4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1" fontId="6" fillId="0" borderId="10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180" fontId="6" fillId="0" borderId="10" xfId="0" applyNumberFormat="1" applyFont="1" applyBorder="1" applyAlignment="1" applyProtection="1">
      <alignment horizontal="center"/>
      <protection hidden="1"/>
    </xf>
    <xf numFmtId="169" fontId="6" fillId="0" borderId="11" xfId="40" applyFont="1" applyBorder="1" applyAlignment="1" applyProtection="1">
      <alignment/>
      <protection locked="0"/>
    </xf>
    <xf numFmtId="169" fontId="6" fillId="0" borderId="13" xfId="40" applyFont="1" applyBorder="1" applyAlignment="1" applyProtection="1">
      <alignment/>
      <protection locked="0"/>
    </xf>
    <xf numFmtId="169" fontId="7" fillId="0" borderId="15" xfId="40" applyFont="1" applyBorder="1" applyAlignment="1" applyProtection="1">
      <alignment/>
      <protection locked="0"/>
    </xf>
    <xf numFmtId="169" fontId="6" fillId="0" borderId="14" xfId="40" applyFont="1" applyBorder="1" applyAlignment="1" applyProtection="1">
      <alignment/>
      <protection locked="0"/>
    </xf>
    <xf numFmtId="169" fontId="6" fillId="0" borderId="15" xfId="4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56" applyFont="1" applyBorder="1" applyAlignment="1" applyProtection="1">
      <alignment horizontal="center" vertical="center" wrapText="1"/>
      <protection locked="0"/>
    </xf>
    <xf numFmtId="0" fontId="6" fillId="0" borderId="10" xfId="56" applyFont="1" applyBorder="1" applyAlignment="1" applyProtection="1">
      <alignment horizontal="center" vertical="center" wrapText="1"/>
      <protection locked="0"/>
    </xf>
    <xf numFmtId="169" fontId="7" fillId="0" borderId="10" xfId="40" applyFont="1" applyBorder="1" applyAlignment="1" applyProtection="1">
      <alignment/>
      <protection locked="0"/>
    </xf>
    <xf numFmtId="0" fontId="7" fillId="0" borderId="0" xfId="0" applyFont="1" applyAlignment="1">
      <alignment vertical="center"/>
    </xf>
    <xf numFmtId="38" fontId="6" fillId="0" borderId="0" xfId="41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51" applyFont="1" applyBorder="1" applyProtection="1">
      <alignment/>
      <protection locked="0"/>
    </xf>
    <xf numFmtId="2" fontId="7" fillId="0" borderId="10" xfId="41" applyNumberFormat="1" applyFont="1" applyBorder="1" applyAlignment="1" applyProtection="1">
      <alignment horizontal="right"/>
      <protection hidden="1"/>
    </xf>
    <xf numFmtId="2" fontId="6" fillId="0" borderId="10" xfId="0" applyNumberFormat="1" applyFont="1" applyBorder="1" applyAlignment="1" applyProtection="1">
      <alignment horizontal="center"/>
      <protection hidden="1"/>
    </xf>
    <xf numFmtId="38" fontId="6" fillId="0" borderId="18" xfId="41" applyFont="1" applyBorder="1" applyAlignment="1" applyProtection="1">
      <alignment horizontal="left"/>
      <protection locked="0"/>
    </xf>
    <xf numFmtId="2" fontId="6" fillId="0" borderId="18" xfId="41" applyNumberFormat="1" applyFont="1" applyBorder="1" applyAlignment="1" applyProtection="1">
      <alignment horizontal="right"/>
      <protection hidden="1"/>
    </xf>
    <xf numFmtId="2" fontId="7" fillId="0" borderId="10" xfId="0" applyNumberFormat="1" applyFont="1" applyBorder="1" applyAlignment="1" applyProtection="1">
      <alignment/>
      <protection hidden="1"/>
    </xf>
    <xf numFmtId="2" fontId="7" fillId="0" borderId="10" xfId="41" applyNumberFormat="1" applyFont="1" applyFill="1" applyBorder="1" applyAlignment="1" applyProtection="1">
      <alignment horizontal="right"/>
      <protection hidden="1"/>
    </xf>
    <xf numFmtId="0" fontId="6" fillId="0" borderId="10" xfId="51" applyFont="1" applyBorder="1" applyProtection="1">
      <alignment/>
      <protection locked="0"/>
    </xf>
    <xf numFmtId="38" fontId="7" fillId="0" borderId="18" xfId="41" applyFont="1" applyBorder="1" applyAlignment="1" applyProtection="1" quotePrefix="1">
      <alignment horizontal="left"/>
      <protection locked="0"/>
    </xf>
    <xf numFmtId="2" fontId="7" fillId="0" borderId="18" xfId="41" applyNumberFormat="1" applyFont="1" applyBorder="1" applyAlignment="1" applyProtection="1">
      <alignment horizontal="right"/>
      <protection hidden="1"/>
    </xf>
    <xf numFmtId="38" fontId="6" fillId="0" borderId="18" xfId="41" applyFont="1" applyBorder="1" applyAlignment="1" applyProtection="1" quotePrefix="1">
      <alignment horizontal="left"/>
      <protection locked="0"/>
    </xf>
    <xf numFmtId="1" fontId="7" fillId="0" borderId="18" xfId="41" applyNumberFormat="1" applyFont="1" applyBorder="1" applyAlignment="1" applyProtection="1">
      <alignment horizontal="right"/>
      <protection hidden="1"/>
    </xf>
    <xf numFmtId="3" fontId="6" fillId="0" borderId="10" xfId="54" applyNumberFormat="1" applyFont="1" applyBorder="1" applyProtection="1">
      <alignment/>
      <protection locked="0"/>
    </xf>
    <xf numFmtId="2" fontId="6" fillId="0" borderId="10" xfId="66" applyNumberFormat="1" applyFont="1" applyBorder="1" applyAlignment="1" applyProtection="1">
      <alignment horizontal="right"/>
      <protection hidden="1"/>
    </xf>
    <xf numFmtId="38" fontId="7" fillId="0" borderId="0" xfId="41" applyFont="1" applyAlignment="1" applyProtection="1">
      <alignment horizontal="left"/>
      <protection locked="0"/>
    </xf>
    <xf numFmtId="38" fontId="7" fillId="0" borderId="0" xfId="41" applyFont="1" applyAlignment="1" applyProtection="1">
      <alignment/>
      <protection locked="0"/>
    </xf>
    <xf numFmtId="38" fontId="7" fillId="0" borderId="0" xfId="41" applyFont="1" applyAlignment="1" applyProtection="1">
      <alignment horizontal="left" vertical="center"/>
      <protection locked="0"/>
    </xf>
    <xf numFmtId="38" fontId="7" fillId="0" borderId="0" xfId="41" applyFont="1" applyAlignment="1" applyProtection="1">
      <alignment vertical="center"/>
      <protection locked="0"/>
    </xf>
    <xf numFmtId="0" fontId="6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181" fontId="7" fillId="0" borderId="0" xfId="58" applyNumberFormat="1" applyFont="1">
      <alignment/>
      <protection/>
    </xf>
    <xf numFmtId="0" fontId="6" fillId="0" borderId="10" xfId="58" applyFont="1" applyBorder="1">
      <alignment/>
      <protection/>
    </xf>
    <xf numFmtId="0" fontId="6" fillId="0" borderId="10" xfId="58" applyFont="1" applyBorder="1" applyAlignment="1">
      <alignment horizontal="center"/>
      <protection/>
    </xf>
    <xf numFmtId="181" fontId="6" fillId="0" borderId="10" xfId="58" applyNumberFormat="1" applyFont="1" applyBorder="1" applyAlignment="1">
      <alignment horizontal="center"/>
      <protection/>
    </xf>
    <xf numFmtId="179" fontId="6" fillId="0" borderId="10" xfId="58" applyNumberFormat="1" applyFont="1" applyBorder="1">
      <alignment/>
      <protection/>
    </xf>
    <xf numFmtId="4" fontId="6" fillId="0" borderId="10" xfId="58" applyNumberFormat="1" applyFont="1" applyBorder="1" applyAlignment="1">
      <alignment horizontal="center"/>
      <protection/>
    </xf>
    <xf numFmtId="179" fontId="7" fillId="0" borderId="10" xfId="58" applyNumberFormat="1" applyFont="1" applyBorder="1">
      <alignment/>
      <protection/>
    </xf>
    <xf numFmtId="0" fontId="7" fillId="0" borderId="10" xfId="58" applyFont="1" applyBorder="1">
      <alignment/>
      <protection/>
    </xf>
    <xf numFmtId="2" fontId="7" fillId="0" borderId="10" xfId="58" applyNumberFormat="1" applyFont="1" applyBorder="1">
      <alignment/>
      <protection/>
    </xf>
    <xf numFmtId="2" fontId="6" fillId="0" borderId="10" xfId="58" applyNumberFormat="1" applyFont="1" applyBorder="1">
      <alignment/>
      <protection/>
    </xf>
    <xf numFmtId="1" fontId="6" fillId="0" borderId="10" xfId="58" applyNumberFormat="1" applyFont="1" applyBorder="1">
      <alignment/>
      <protection/>
    </xf>
    <xf numFmtId="0" fontId="9" fillId="0" borderId="0" xfId="0" applyFont="1" applyAlignment="1" applyProtection="1">
      <alignment/>
      <protection locked="0"/>
    </xf>
    <xf numFmtId="0" fontId="6" fillId="0" borderId="0" xfId="58" applyFont="1">
      <alignment/>
      <protection/>
    </xf>
    <xf numFmtId="181" fontId="7" fillId="0" borderId="0" xfId="0" applyNumberFormat="1" applyFont="1" applyAlignment="1">
      <alignment/>
    </xf>
    <xf numFmtId="181" fontId="7" fillId="0" borderId="0" xfId="0" applyNumberFormat="1" applyFont="1" applyAlignment="1">
      <alignment vertical="center"/>
    </xf>
    <xf numFmtId="0" fontId="7" fillId="0" borderId="0" xfId="57" applyFont="1" applyProtection="1">
      <alignment/>
      <protection locked="0"/>
    </xf>
    <xf numFmtId="0" fontId="6" fillId="0" borderId="10" xfId="57" applyFont="1" applyBorder="1" applyProtection="1">
      <alignment/>
      <protection locked="0"/>
    </xf>
    <xf numFmtId="0" fontId="6" fillId="0" borderId="10" xfId="57" applyFont="1" applyBorder="1" applyAlignment="1" applyProtection="1">
      <alignment horizontal="center"/>
      <protection locked="0"/>
    </xf>
    <xf numFmtId="0" fontId="7" fillId="0" borderId="10" xfId="57" applyFont="1" applyBorder="1" applyProtection="1">
      <alignment/>
      <protection locked="0"/>
    </xf>
    <xf numFmtId="4" fontId="7" fillId="0" borderId="10" xfId="57" applyNumberFormat="1" applyFont="1" applyBorder="1" applyProtection="1">
      <alignment/>
      <protection locked="0"/>
    </xf>
    <xf numFmtId="3" fontId="6" fillId="0" borderId="10" xfId="57" applyNumberFormat="1" applyFont="1" applyBorder="1" applyAlignment="1" applyProtection="1">
      <alignment horizontal="center"/>
      <protection locked="0"/>
    </xf>
    <xf numFmtId="4" fontId="6" fillId="0" borderId="10" xfId="57" applyNumberFormat="1" applyFont="1" applyBorder="1" applyProtection="1">
      <alignment/>
      <protection hidden="1"/>
    </xf>
    <xf numFmtId="4" fontId="6" fillId="0" borderId="10" xfId="57" applyNumberFormat="1" applyFont="1" applyBorder="1" applyProtection="1">
      <alignment/>
      <protection locked="0"/>
    </xf>
    <xf numFmtId="4" fontId="6" fillId="0" borderId="10" xfId="57" applyNumberFormat="1" applyFont="1" applyBorder="1" applyAlignment="1" applyProtection="1">
      <alignment horizontal="center"/>
      <protection locked="0"/>
    </xf>
    <xf numFmtId="0" fontId="7" fillId="0" borderId="10" xfId="57" applyFont="1" applyFill="1" applyBorder="1" applyProtection="1">
      <alignment/>
      <protection locked="0"/>
    </xf>
    <xf numFmtId="4" fontId="7" fillId="0" borderId="10" xfId="57" applyNumberFormat="1" applyFont="1" applyBorder="1" applyProtection="1">
      <alignment/>
      <protection hidden="1"/>
    </xf>
    <xf numFmtId="3" fontId="7" fillId="0" borderId="10" xfId="57" applyNumberFormat="1" applyFont="1" applyBorder="1" applyProtection="1">
      <alignment/>
      <protection locked="0"/>
    </xf>
    <xf numFmtId="0" fontId="6" fillId="0" borderId="0" xfId="57" applyFont="1" applyAlignment="1" applyProtection="1">
      <alignment horizontal="center"/>
      <protection locked="0"/>
    </xf>
    <xf numFmtId="0" fontId="6" fillId="0" borderId="0" xfId="57" applyFont="1" applyProtection="1">
      <alignment/>
      <protection locked="0"/>
    </xf>
    <xf numFmtId="0" fontId="6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6" fillId="0" borderId="10" xfId="56" applyFont="1" applyBorder="1">
      <alignment/>
      <protection/>
    </xf>
    <xf numFmtId="4" fontId="6" fillId="0" borderId="10" xfId="56" applyNumberFormat="1" applyFont="1" applyBorder="1">
      <alignment/>
      <protection/>
    </xf>
    <xf numFmtId="2" fontId="6" fillId="0" borderId="10" xfId="55" applyNumberFormat="1" applyFont="1" applyBorder="1" applyAlignment="1" applyProtection="1">
      <alignment horizontal="center"/>
      <protection hidden="1" locked="0"/>
    </xf>
    <xf numFmtId="4" fontId="6" fillId="0" borderId="10" xfId="56" applyNumberFormat="1" applyFont="1" applyBorder="1" applyProtection="1">
      <alignment/>
      <protection hidden="1"/>
    </xf>
    <xf numFmtId="0" fontId="7" fillId="0" borderId="10" xfId="56" applyFont="1" applyBorder="1">
      <alignment/>
      <protection/>
    </xf>
    <xf numFmtId="4" fontId="7" fillId="0" borderId="10" xfId="56" applyNumberFormat="1" applyFont="1" applyBorder="1">
      <alignment/>
      <protection/>
    </xf>
    <xf numFmtId="2" fontId="7" fillId="0" borderId="10" xfId="56" applyNumberFormat="1" applyFont="1" applyBorder="1" applyAlignment="1">
      <alignment horizontal="center"/>
      <protection/>
    </xf>
    <xf numFmtId="4" fontId="7" fillId="0" borderId="10" xfId="56" applyNumberFormat="1" applyFont="1" applyFill="1" applyBorder="1">
      <alignment/>
      <protection/>
    </xf>
    <xf numFmtId="2" fontId="6" fillId="0" borderId="10" xfId="56" applyNumberFormat="1" applyFont="1" applyBorder="1" applyAlignment="1" applyProtection="1">
      <alignment horizontal="center"/>
      <protection hidden="1"/>
    </xf>
    <xf numFmtId="4" fontId="7" fillId="0" borderId="10" xfId="56" applyNumberFormat="1" applyFont="1" applyBorder="1" applyProtection="1">
      <alignment/>
      <protection hidden="1"/>
    </xf>
    <xf numFmtId="3" fontId="7" fillId="0" borderId="10" xfId="56" applyNumberFormat="1" applyFont="1" applyBorder="1">
      <alignment/>
      <protection/>
    </xf>
    <xf numFmtId="0" fontId="6" fillId="0" borderId="0" xfId="55" applyFont="1" applyAlignment="1" applyProtection="1">
      <alignment horizontal="center"/>
      <protection locked="0"/>
    </xf>
    <xf numFmtId="0" fontId="7" fillId="0" borderId="0" xfId="55" applyFont="1" applyProtection="1">
      <alignment/>
      <protection locked="0"/>
    </xf>
    <xf numFmtId="3" fontId="6" fillId="0" borderId="10" xfId="55" applyNumberFormat="1" applyFont="1" applyBorder="1" applyProtection="1">
      <alignment/>
      <protection locked="0"/>
    </xf>
    <xf numFmtId="3" fontId="6" fillId="0" borderId="10" xfId="55" applyNumberFormat="1" applyFont="1" applyBorder="1" applyAlignment="1" applyProtection="1">
      <alignment horizontal="center"/>
      <protection locked="0"/>
    </xf>
    <xf numFmtId="0" fontId="6" fillId="0" borderId="10" xfId="55" applyFont="1" applyBorder="1" applyAlignment="1" applyProtection="1">
      <alignment horizontal="center"/>
      <protection locked="0"/>
    </xf>
    <xf numFmtId="4" fontId="6" fillId="0" borderId="10" xfId="55" applyNumberFormat="1" applyFont="1" applyBorder="1" applyProtection="1">
      <alignment/>
      <protection locked="0"/>
    </xf>
    <xf numFmtId="2" fontId="6" fillId="0" borderId="10" xfId="55" applyNumberFormat="1" applyFont="1" applyBorder="1" applyAlignment="1" applyProtection="1">
      <alignment horizontal="center"/>
      <protection hidden="1"/>
    </xf>
    <xf numFmtId="4" fontId="6" fillId="0" borderId="10" xfId="55" applyNumberFormat="1" applyFont="1" applyBorder="1" applyProtection="1">
      <alignment/>
      <protection hidden="1"/>
    </xf>
    <xf numFmtId="3" fontId="7" fillId="0" borderId="10" xfId="55" applyNumberFormat="1" applyFont="1" applyBorder="1" applyProtection="1">
      <alignment/>
      <protection locked="0"/>
    </xf>
    <xf numFmtId="4" fontId="7" fillId="0" borderId="10" xfId="55" applyNumberFormat="1" applyFont="1" applyBorder="1" applyProtection="1">
      <alignment/>
      <protection locked="0"/>
    </xf>
    <xf numFmtId="2" fontId="7" fillId="0" borderId="10" xfId="55" applyNumberFormat="1" applyFont="1" applyBorder="1" applyAlignment="1" applyProtection="1">
      <alignment horizontal="center"/>
      <protection locked="0"/>
    </xf>
    <xf numFmtId="4" fontId="7" fillId="0" borderId="10" xfId="55" applyNumberFormat="1" applyFont="1" applyBorder="1" applyProtection="1">
      <alignment/>
      <protection hidden="1"/>
    </xf>
    <xf numFmtId="0" fontId="6" fillId="0" borderId="0" xfId="54" applyFont="1" applyAlignment="1" applyProtection="1">
      <alignment horizontal="center"/>
      <protection locked="0"/>
    </xf>
    <xf numFmtId="0" fontId="7" fillId="0" borderId="0" xfId="54" applyFont="1" applyProtection="1">
      <alignment/>
      <protection locked="0"/>
    </xf>
    <xf numFmtId="0" fontId="6" fillId="0" borderId="10" xfId="54" applyFont="1" applyBorder="1" applyProtection="1">
      <alignment/>
      <protection locked="0"/>
    </xf>
    <xf numFmtId="0" fontId="6" fillId="0" borderId="10" xfId="54" applyFont="1" applyBorder="1" applyAlignment="1" applyProtection="1">
      <alignment horizontal="center"/>
      <protection locked="0"/>
    </xf>
    <xf numFmtId="4" fontId="6" fillId="0" borderId="10" xfId="54" applyNumberFormat="1" applyFont="1" applyBorder="1" applyProtection="1">
      <alignment/>
      <protection locked="0"/>
    </xf>
    <xf numFmtId="2" fontId="6" fillId="0" borderId="10" xfId="54" applyNumberFormat="1" applyFont="1" applyBorder="1" applyAlignment="1" applyProtection="1">
      <alignment horizontal="center"/>
      <protection locked="0"/>
    </xf>
    <xf numFmtId="4" fontId="6" fillId="0" borderId="10" xfId="54" applyNumberFormat="1" applyFont="1" applyBorder="1" applyProtection="1">
      <alignment/>
      <protection hidden="1"/>
    </xf>
    <xf numFmtId="3" fontId="7" fillId="0" borderId="10" xfId="54" applyNumberFormat="1" applyFont="1" applyBorder="1" applyProtection="1">
      <alignment/>
      <protection locked="0"/>
    </xf>
    <xf numFmtId="4" fontId="7" fillId="0" borderId="10" xfId="54" applyNumberFormat="1" applyFont="1" applyBorder="1" applyProtection="1">
      <alignment/>
      <protection locked="0"/>
    </xf>
    <xf numFmtId="2" fontId="7" fillId="0" borderId="10" xfId="54" applyNumberFormat="1" applyFont="1" applyBorder="1" applyAlignment="1" applyProtection="1">
      <alignment horizontal="center"/>
      <protection locked="0"/>
    </xf>
    <xf numFmtId="4" fontId="7" fillId="0" borderId="10" xfId="54" applyNumberFormat="1" applyFont="1" applyBorder="1" applyProtection="1">
      <alignment/>
      <protection hidden="1"/>
    </xf>
    <xf numFmtId="3" fontId="7" fillId="0" borderId="10" xfId="54" applyNumberFormat="1" applyFont="1" applyBorder="1" applyAlignment="1" applyProtection="1">
      <alignment horizontal="center"/>
      <protection locked="0"/>
    </xf>
    <xf numFmtId="3" fontId="6" fillId="0" borderId="10" xfId="54" applyNumberFormat="1" applyFont="1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center"/>
      <protection locked="0"/>
    </xf>
    <xf numFmtId="0" fontId="7" fillId="0" borderId="0" xfId="50" applyFont="1" applyProtection="1">
      <alignment/>
      <protection locked="0"/>
    </xf>
    <xf numFmtId="3" fontId="6" fillId="0" borderId="10" xfId="50" applyNumberFormat="1" applyFont="1" applyBorder="1" applyProtection="1">
      <alignment/>
      <protection locked="0"/>
    </xf>
    <xf numFmtId="0" fontId="6" fillId="0" borderId="10" xfId="50" applyFont="1" applyBorder="1" applyAlignment="1" applyProtection="1">
      <alignment horizontal="center"/>
      <protection locked="0"/>
    </xf>
    <xf numFmtId="4" fontId="6" fillId="0" borderId="10" xfId="50" applyNumberFormat="1" applyFont="1" applyBorder="1" applyProtection="1">
      <alignment/>
      <protection locked="0"/>
    </xf>
    <xf numFmtId="2" fontId="6" fillId="0" borderId="10" xfId="52" applyNumberFormat="1" applyFont="1" applyBorder="1" applyAlignment="1" applyProtection="1">
      <alignment horizontal="center"/>
      <protection locked="0"/>
    </xf>
    <xf numFmtId="4" fontId="6" fillId="0" borderId="10" xfId="50" applyNumberFormat="1" applyFont="1" applyBorder="1" applyProtection="1">
      <alignment/>
      <protection hidden="1"/>
    </xf>
    <xf numFmtId="3" fontId="7" fillId="0" borderId="10" xfId="50" applyNumberFormat="1" applyFont="1" applyBorder="1" applyProtection="1">
      <alignment/>
      <protection locked="0"/>
    </xf>
    <xf numFmtId="4" fontId="7" fillId="0" borderId="10" xfId="50" applyNumberFormat="1" applyFont="1" applyBorder="1" applyProtection="1">
      <alignment/>
      <protection locked="0"/>
    </xf>
    <xf numFmtId="2" fontId="7" fillId="0" borderId="10" xfId="53" applyNumberFormat="1" applyFont="1" applyBorder="1" applyAlignment="1" applyProtection="1">
      <alignment horizontal="center"/>
      <protection locked="0"/>
    </xf>
    <xf numFmtId="2" fontId="6" fillId="0" borderId="10" xfId="53" applyNumberFormat="1" applyFont="1" applyBorder="1" applyAlignment="1" applyProtection="1">
      <alignment horizontal="center"/>
      <protection locked="0"/>
    </xf>
    <xf numFmtId="4" fontId="7" fillId="0" borderId="10" xfId="53" applyNumberFormat="1" applyFont="1" applyBorder="1" applyProtection="1">
      <alignment/>
      <protection hidden="1"/>
    </xf>
    <xf numFmtId="4" fontId="7" fillId="0" borderId="0" xfId="0" applyNumberFormat="1" applyFont="1" applyAlignment="1" applyProtection="1">
      <alignment/>
      <protection hidden="1"/>
    </xf>
    <xf numFmtId="4" fontId="6" fillId="0" borderId="10" xfId="53" applyNumberFormat="1" applyFont="1" applyBorder="1" applyProtection="1">
      <alignment/>
      <protection hidden="1"/>
    </xf>
    <xf numFmtId="2" fontId="7" fillId="0" borderId="10" xfId="53" applyNumberFormat="1" applyFont="1" applyBorder="1" applyProtection="1">
      <alignment/>
      <protection locked="0"/>
    </xf>
    <xf numFmtId="4" fontId="6" fillId="0" borderId="0" xfId="0" applyNumberFormat="1" applyFont="1" applyAlignment="1" applyProtection="1">
      <alignment/>
      <protection hidden="1"/>
    </xf>
    <xf numFmtId="0" fontId="6" fillId="0" borderId="0" xfId="53" applyFont="1" applyAlignment="1" applyProtection="1">
      <alignment horizontal="center"/>
      <protection locked="0"/>
    </xf>
    <xf numFmtId="0" fontId="7" fillId="0" borderId="0" xfId="53" applyFont="1" applyProtection="1">
      <alignment/>
      <protection locked="0"/>
    </xf>
    <xf numFmtId="3" fontId="6" fillId="0" borderId="10" xfId="53" applyNumberFormat="1" applyFont="1" applyBorder="1" applyProtection="1">
      <alignment/>
      <protection locked="0"/>
    </xf>
    <xf numFmtId="0" fontId="6" fillId="0" borderId="10" xfId="53" applyFont="1" applyBorder="1" applyAlignment="1" applyProtection="1">
      <alignment horizontal="center"/>
      <protection locked="0"/>
    </xf>
    <xf numFmtId="4" fontId="6" fillId="0" borderId="10" xfId="53" applyNumberFormat="1" applyFont="1" applyBorder="1" applyProtection="1">
      <alignment/>
      <protection locked="0"/>
    </xf>
    <xf numFmtId="3" fontId="7" fillId="0" borderId="10" xfId="53" applyNumberFormat="1" applyFont="1" applyBorder="1" applyProtection="1">
      <alignment/>
      <protection locked="0"/>
    </xf>
    <xf numFmtId="4" fontId="7" fillId="0" borderId="10" xfId="53" applyNumberFormat="1" applyFont="1" applyBorder="1" applyProtection="1">
      <alignment/>
      <protection locked="0"/>
    </xf>
    <xf numFmtId="4" fontId="7" fillId="0" borderId="10" xfId="53" applyNumberFormat="1" applyFont="1" applyFill="1" applyBorder="1" applyProtection="1">
      <alignment/>
      <protection locked="0"/>
    </xf>
    <xf numFmtId="2" fontId="6" fillId="0" borderId="10" xfId="53" applyNumberFormat="1" applyFont="1" applyBorder="1" applyAlignment="1" applyProtection="1">
      <alignment horizontal="center"/>
      <protection hidden="1"/>
    </xf>
    <xf numFmtId="4" fontId="6" fillId="0" borderId="0" xfId="0" applyNumberFormat="1" applyFont="1" applyFill="1" applyAlignment="1" applyProtection="1">
      <alignment/>
      <protection hidden="1"/>
    </xf>
    <xf numFmtId="0" fontId="6" fillId="0" borderId="0" xfId="53" applyFont="1" applyAlignment="1" applyProtection="1">
      <alignment horizontal="center" vertical="center"/>
      <protection locked="0"/>
    </xf>
    <xf numFmtId="4" fontId="6" fillId="0" borderId="10" xfId="52" applyNumberFormat="1" applyFont="1" applyBorder="1" applyProtection="1">
      <alignment/>
      <protection locked="0"/>
    </xf>
    <xf numFmtId="2" fontId="6" fillId="0" borderId="10" xfId="53" applyNumberFormat="1" applyFont="1" applyBorder="1" applyProtection="1">
      <alignment/>
      <protection locked="0"/>
    </xf>
    <xf numFmtId="2" fontId="6" fillId="0" borderId="10" xfId="50" applyNumberFormat="1" applyFont="1" applyBorder="1" applyProtection="1">
      <alignment/>
      <protection locked="0"/>
    </xf>
    <xf numFmtId="2" fontId="6" fillId="0" borderId="10" xfId="54" applyNumberFormat="1" applyFont="1" applyBorder="1" applyProtection="1">
      <alignment/>
      <protection locked="0"/>
    </xf>
    <xf numFmtId="2" fontId="6" fillId="0" borderId="10" xfId="55" applyNumberFormat="1" applyFont="1" applyBorder="1" applyProtection="1">
      <alignment/>
      <protection locked="0"/>
    </xf>
    <xf numFmtId="2" fontId="6" fillId="0" borderId="10" xfId="56" applyNumberFormat="1" applyFont="1" applyBorder="1">
      <alignment/>
      <protection/>
    </xf>
    <xf numFmtId="2" fontId="6" fillId="0" borderId="10" xfId="57" applyNumberFormat="1" applyFont="1" applyBorder="1" applyProtection="1">
      <alignment/>
      <protection locked="0"/>
    </xf>
    <xf numFmtId="2" fontId="6" fillId="0" borderId="10" xfId="66" applyNumberFormat="1" applyFont="1" applyBorder="1" applyAlignment="1" applyProtection="1">
      <alignment horizontal="right"/>
      <protection locked="0"/>
    </xf>
    <xf numFmtId="2" fontId="6" fillId="0" borderId="10" xfId="41" applyNumberFormat="1" applyFont="1" applyBorder="1" applyAlignment="1" applyProtection="1">
      <alignment horizontal="right"/>
      <protection hidden="1"/>
    </xf>
    <xf numFmtId="0" fontId="6" fillId="0" borderId="0" xfId="0" applyFont="1" applyAlignment="1">
      <alignment vertical="center"/>
    </xf>
    <xf numFmtId="38" fontId="6" fillId="0" borderId="0" xfId="41" applyFont="1" applyBorder="1" applyAlignment="1" applyProtection="1">
      <alignment horizontal="center"/>
      <protection locked="0"/>
    </xf>
    <xf numFmtId="38" fontId="6" fillId="0" borderId="0" xfId="4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169" fontId="11" fillId="0" borderId="19" xfId="40" applyFont="1" applyBorder="1" applyAlignment="1">
      <alignment horizontal="center"/>
    </xf>
    <xf numFmtId="0" fontId="12" fillId="0" borderId="10" xfId="40" applyNumberFormat="1" applyFont="1" applyBorder="1" applyAlignment="1">
      <alignment horizontal="left"/>
    </xf>
    <xf numFmtId="3" fontId="12" fillId="0" borderId="16" xfId="40" applyNumberFormat="1" applyFont="1" applyBorder="1" applyAlignment="1">
      <alignment horizontal="right"/>
    </xf>
    <xf numFmtId="0" fontId="12" fillId="0" borderId="10" xfId="0" applyNumberFormat="1" applyFont="1" applyBorder="1" applyAlignment="1">
      <alignment horizontal="left"/>
    </xf>
    <xf numFmtId="1" fontId="12" fillId="0" borderId="20" xfId="0" applyNumberFormat="1" applyFont="1" applyBorder="1" applyAlignment="1" quotePrefix="1">
      <alignment horizontal="right"/>
    </xf>
    <xf numFmtId="3" fontId="12" fillId="0" borderId="20" xfId="40" applyNumberFormat="1" applyFont="1" applyBorder="1" applyAlignment="1">
      <alignment horizontal="right"/>
    </xf>
    <xf numFmtId="0" fontId="11" fillId="0" borderId="10" xfId="40" applyNumberFormat="1" applyFont="1" applyBorder="1" applyAlignment="1" quotePrefix="1">
      <alignment horizontal="left"/>
    </xf>
    <xf numFmtId="4" fontId="11" fillId="0" borderId="10" xfId="40" applyNumberFormat="1" applyFont="1" applyBorder="1" applyAlignment="1">
      <alignment horizontal="center"/>
    </xf>
    <xf numFmtId="4" fontId="12" fillId="0" borderId="20" xfId="40" applyNumberFormat="1" applyFont="1" applyBorder="1" applyAlignment="1">
      <alignment horizontal="right"/>
    </xf>
    <xf numFmtId="0" fontId="12" fillId="0" borderId="10" xfId="40" applyNumberFormat="1" applyFont="1" applyBorder="1" applyAlignment="1" quotePrefix="1">
      <alignment horizontal="left"/>
    </xf>
    <xf numFmtId="0" fontId="11" fillId="0" borderId="11" xfId="0" applyNumberFormat="1" applyFont="1" applyBorder="1" applyAlignment="1">
      <alignment/>
    </xf>
    <xf numFmtId="4" fontId="11" fillId="0" borderId="10" xfId="40" applyNumberFormat="1" applyFont="1" applyBorder="1" applyAlignment="1">
      <alignment horizontal="right"/>
    </xf>
    <xf numFmtId="0" fontId="12" fillId="0" borderId="18" xfId="40" applyNumberFormat="1" applyFont="1" applyBorder="1" applyAlignment="1" quotePrefix="1">
      <alignment horizontal="left"/>
    </xf>
    <xf numFmtId="4" fontId="12" fillId="0" borderId="18" xfId="40" applyNumberFormat="1" applyFont="1" applyBorder="1" applyAlignment="1">
      <alignment horizontal="right"/>
    </xf>
    <xf numFmtId="0" fontId="11" fillId="0" borderId="10" xfId="0" applyNumberFormat="1" applyFont="1" applyBorder="1" applyAlignment="1" quotePrefix="1">
      <alignment horizontal="left"/>
    </xf>
    <xf numFmtId="4" fontId="11" fillId="0" borderId="20" xfId="40" applyNumberFormat="1" applyFont="1" applyBorder="1" applyAlignment="1">
      <alignment horizontal="right"/>
    </xf>
    <xf numFmtId="4" fontId="11" fillId="0" borderId="18" xfId="0" applyNumberFormat="1" applyFont="1" applyBorder="1" applyAlignment="1">
      <alignment/>
    </xf>
    <xf numFmtId="4" fontId="12" fillId="0" borderId="10" xfId="40" applyNumberFormat="1" applyFont="1" applyBorder="1" applyAlignment="1">
      <alignment horizontal="right"/>
    </xf>
    <xf numFmtId="0" fontId="11" fillId="0" borderId="10" xfId="40" applyNumberFormat="1" applyFont="1" applyBorder="1" applyAlignment="1">
      <alignment horizontal="left"/>
    </xf>
    <xf numFmtId="3" fontId="11" fillId="0" borderId="20" xfId="40" applyNumberFormat="1" applyFont="1" applyBorder="1" applyAlignment="1">
      <alignment horizontal="right"/>
    </xf>
    <xf numFmtId="3" fontId="13" fillId="0" borderId="10" xfId="4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/>
      <protection locked="0"/>
    </xf>
    <xf numFmtId="4" fontId="11" fillId="0" borderId="16" xfId="0" applyNumberFormat="1" applyFont="1" applyBorder="1" applyAlignment="1" applyProtection="1">
      <alignment/>
      <protection hidden="1"/>
    </xf>
    <xf numFmtId="0" fontId="12" fillId="0" borderId="10" xfId="0" applyFont="1" applyBorder="1" applyAlignment="1" applyProtection="1">
      <alignment/>
      <protection locked="0"/>
    </xf>
    <xf numFmtId="4" fontId="12" fillId="0" borderId="20" xfId="0" applyNumberFormat="1" applyFont="1" applyBorder="1" applyAlignment="1" applyProtection="1">
      <alignment/>
      <protection locked="0"/>
    </xf>
    <xf numFmtId="4" fontId="11" fillId="0" borderId="20" xfId="0" applyNumberFormat="1" applyFont="1" applyBorder="1" applyAlignment="1" applyProtection="1">
      <alignment/>
      <protection hidden="1"/>
    </xf>
    <xf numFmtId="4" fontId="12" fillId="0" borderId="10" xfId="0" applyNumberFormat="1" applyFont="1" applyBorder="1" applyAlignment="1" applyProtection="1">
      <alignment/>
      <protection locked="0"/>
    </xf>
    <xf numFmtId="4" fontId="11" fillId="0" borderId="10" xfId="0" applyNumberFormat="1" applyFont="1" applyBorder="1" applyAlignment="1" applyProtection="1">
      <alignment/>
      <protection hidden="1"/>
    </xf>
    <xf numFmtId="4" fontId="11" fillId="0" borderId="10" xfId="0" applyNumberFormat="1" applyFont="1" applyBorder="1" applyAlignment="1" applyProtection="1">
      <alignment/>
      <protection hidden="1"/>
    </xf>
    <xf numFmtId="4" fontId="12" fillId="0" borderId="10" xfId="0" applyNumberFormat="1" applyFont="1" applyFill="1" applyBorder="1" applyAlignment="1" applyProtection="1">
      <alignment/>
      <protection hidden="1"/>
    </xf>
    <xf numFmtId="0" fontId="11" fillId="0" borderId="10" xfId="0" applyFont="1" applyBorder="1" applyAlignment="1" applyProtection="1">
      <alignment/>
      <protection locked="0"/>
    </xf>
    <xf numFmtId="4" fontId="11" fillId="0" borderId="10" xfId="0" applyNumberFormat="1" applyFont="1" applyFill="1" applyBorder="1" applyAlignment="1" applyProtection="1">
      <alignment/>
      <protection hidden="1"/>
    </xf>
    <xf numFmtId="3" fontId="11" fillId="0" borderId="10" xfId="0" applyNumberFormat="1" applyFont="1" applyFill="1" applyBorder="1" applyAlignment="1" applyProtection="1">
      <alignment/>
      <protection hidden="1"/>
    </xf>
    <xf numFmtId="181" fontId="13" fillId="0" borderId="10" xfId="0" applyNumberFormat="1" applyFont="1" applyBorder="1" applyAlignment="1" applyProtection="1">
      <alignment/>
      <protection locked="0"/>
    </xf>
    <xf numFmtId="3" fontId="12" fillId="0" borderId="10" xfId="0" applyNumberFormat="1" applyFont="1" applyBorder="1" applyAlignment="1" applyProtection="1">
      <alignment/>
      <protection locked="0"/>
    </xf>
    <xf numFmtId="1" fontId="12" fillId="0" borderId="10" xfId="0" applyNumberFormat="1" applyFont="1" applyBorder="1" applyAlignment="1" applyProtection="1">
      <alignment/>
      <protection locked="0"/>
    </xf>
    <xf numFmtId="3" fontId="12" fillId="0" borderId="10" xfId="0" applyNumberFormat="1" applyFont="1" applyBorder="1" applyAlignment="1" applyProtection="1">
      <alignment/>
      <protection hidden="1"/>
    </xf>
    <xf numFmtId="3" fontId="12" fillId="0" borderId="21" xfId="0" applyNumberFormat="1" applyFont="1" applyFill="1" applyBorder="1" applyAlignment="1" applyProtection="1">
      <alignment/>
      <protection hidden="1"/>
    </xf>
    <xf numFmtId="3" fontId="11" fillId="0" borderId="10" xfId="0" applyNumberFormat="1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wrapText="1"/>
      <protection locked="0"/>
    </xf>
    <xf numFmtId="4" fontId="11" fillId="0" borderId="16" xfId="0" applyNumberFormat="1" applyFont="1" applyBorder="1" applyAlignment="1" applyProtection="1">
      <alignment horizontal="right"/>
      <protection hidden="1"/>
    </xf>
    <xf numFmtId="0" fontId="12" fillId="0" borderId="10" xfId="0" applyFont="1" applyBorder="1" applyAlignment="1" applyProtection="1">
      <alignment horizontal="left" wrapText="1"/>
      <protection locked="0"/>
    </xf>
    <xf numFmtId="4" fontId="12" fillId="0" borderId="10" xfId="0" applyNumberFormat="1" applyFont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 wrapText="1"/>
      <protection locked="0"/>
    </xf>
    <xf numFmtId="4" fontId="11" fillId="0" borderId="10" xfId="0" applyNumberFormat="1" applyFont="1" applyBorder="1" applyAlignment="1" applyProtection="1">
      <alignment horizontal="right"/>
      <protection hidden="1"/>
    </xf>
    <xf numFmtId="4" fontId="12" fillId="0" borderId="10" xfId="0" applyNumberFormat="1" applyFont="1" applyBorder="1" applyAlignment="1" applyProtection="1" quotePrefix="1">
      <alignment horizontal="right"/>
      <protection locked="0"/>
    </xf>
    <xf numFmtId="3" fontId="12" fillId="0" borderId="10" xfId="0" applyNumberFormat="1" applyFont="1" applyBorder="1" applyAlignment="1" applyProtection="1">
      <alignment horizontal="right"/>
      <protection locked="0"/>
    </xf>
    <xf numFmtId="1" fontId="12" fillId="0" borderId="10" xfId="0" applyNumberFormat="1" applyFont="1" applyBorder="1" applyAlignment="1" applyProtection="1">
      <alignment horizontal="right"/>
      <protection locked="0"/>
    </xf>
    <xf numFmtId="1" fontId="12" fillId="0" borderId="10" xfId="0" applyNumberFormat="1" applyFont="1" applyBorder="1" applyAlignment="1" applyProtection="1">
      <alignment horizontal="right"/>
      <protection hidden="1"/>
    </xf>
    <xf numFmtId="1" fontId="12" fillId="0" borderId="21" xfId="0" applyNumberFormat="1" applyFont="1" applyFill="1" applyBorder="1" applyAlignment="1" applyProtection="1">
      <alignment/>
      <protection hidden="1"/>
    </xf>
    <xf numFmtId="3" fontId="11" fillId="0" borderId="10" xfId="0" applyNumberFormat="1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 hidden="1"/>
    </xf>
    <xf numFmtId="3" fontId="13" fillId="0" borderId="10" xfId="0" applyNumberFormat="1" applyFont="1" applyFill="1" applyBorder="1" applyAlignment="1" applyProtection="1">
      <alignment/>
      <protection locked="0"/>
    </xf>
    <xf numFmtId="1" fontId="12" fillId="0" borderId="10" xfId="0" applyNumberFormat="1" applyFont="1" applyBorder="1" applyAlignment="1" applyProtection="1">
      <alignment/>
      <protection hidden="1"/>
    </xf>
    <xf numFmtId="4" fontId="11" fillId="0" borderId="16" xfId="0" applyNumberFormat="1" applyFont="1" applyFill="1" applyBorder="1" applyAlignment="1" applyProtection="1">
      <alignment/>
      <protection hidden="1"/>
    </xf>
    <xf numFmtId="4" fontId="12" fillId="0" borderId="10" xfId="0" applyNumberFormat="1" applyFont="1" applyFill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181" fontId="11" fillId="0" borderId="10" xfId="0" applyNumberFormat="1" applyFont="1" applyFill="1" applyBorder="1" applyAlignment="1" applyProtection="1">
      <alignment/>
      <protection hidden="1"/>
    </xf>
    <xf numFmtId="181" fontId="13" fillId="0" borderId="10" xfId="0" applyNumberFormat="1" applyFont="1" applyFill="1" applyBorder="1" applyAlignment="1" applyProtection="1">
      <alignment/>
      <protection locked="0"/>
    </xf>
    <xf numFmtId="3" fontId="12" fillId="0" borderId="10" xfId="0" applyNumberFormat="1" applyFont="1" applyFill="1" applyBorder="1" applyAlignment="1" applyProtection="1">
      <alignment/>
      <protection locked="0"/>
    </xf>
    <xf numFmtId="1" fontId="12" fillId="0" borderId="10" xfId="0" applyNumberFormat="1" applyFont="1" applyFill="1" applyBorder="1" applyAlignment="1" applyProtection="1">
      <alignment/>
      <protection locked="0"/>
    </xf>
    <xf numFmtId="1" fontId="12" fillId="0" borderId="10" xfId="0" applyNumberFormat="1" applyFont="1" applyFill="1" applyBorder="1" applyAlignment="1" applyProtection="1">
      <alignment/>
      <protection hidden="1"/>
    </xf>
    <xf numFmtId="1" fontId="11" fillId="0" borderId="10" xfId="0" applyNumberFormat="1" applyFont="1" applyFill="1" applyBorder="1" applyAlignment="1" applyProtection="1">
      <alignment/>
      <protection locked="0"/>
    </xf>
    <xf numFmtId="0" fontId="11" fillId="33" borderId="18" xfId="0" applyFont="1" applyFill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/>
      <protection locked="0"/>
    </xf>
    <xf numFmtId="4" fontId="12" fillId="0" borderId="18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181" fontId="11" fillId="0" borderId="21" xfId="0" applyNumberFormat="1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4" fontId="11" fillId="0" borderId="21" xfId="0" applyNumberFormat="1" applyFont="1" applyFill="1" applyBorder="1" applyAlignment="1" applyProtection="1">
      <alignment/>
      <protection hidden="1"/>
    </xf>
    <xf numFmtId="4" fontId="12" fillId="0" borderId="20" xfId="0" applyNumberFormat="1" applyFont="1" applyFill="1" applyBorder="1" applyAlignment="1" applyProtection="1">
      <alignment/>
      <protection locked="0"/>
    </xf>
    <xf numFmtId="4" fontId="6" fillId="0" borderId="21" xfId="40" applyNumberFormat="1" applyFont="1" applyBorder="1" applyAlignment="1" applyProtection="1">
      <alignment/>
      <protection hidden="1"/>
    </xf>
    <xf numFmtId="3" fontId="7" fillId="0" borderId="10" xfId="40" applyNumberFormat="1" applyFont="1" applyBorder="1" applyAlignment="1" applyProtection="1">
      <alignment/>
      <protection locked="0"/>
    </xf>
    <xf numFmtId="4" fontId="7" fillId="0" borderId="20" xfId="40" applyNumberFormat="1" applyFont="1" applyBorder="1" applyAlignment="1" applyProtection="1">
      <alignment/>
      <protection locked="0"/>
    </xf>
    <xf numFmtId="4" fontId="7" fillId="0" borderId="10" xfId="40" applyNumberFormat="1" applyFont="1" applyBorder="1" applyAlignment="1" applyProtection="1">
      <alignment/>
      <protection locked="0"/>
    </xf>
    <xf numFmtId="4" fontId="7" fillId="0" borderId="20" xfId="40" applyNumberFormat="1" applyFont="1" applyBorder="1" applyAlignment="1" applyProtection="1" quotePrefix="1">
      <alignment horizontal="right"/>
      <protection locked="0"/>
    </xf>
    <xf numFmtId="4" fontId="6" fillId="0" borderId="10" xfId="40" applyNumberFormat="1" applyFont="1" applyBorder="1" applyAlignment="1" applyProtection="1">
      <alignment/>
      <protection hidden="1"/>
    </xf>
    <xf numFmtId="4" fontId="6" fillId="0" borderId="10" xfId="40" applyNumberFormat="1" applyFont="1" applyBorder="1" applyAlignment="1" applyProtection="1">
      <alignment/>
      <protection locked="0"/>
    </xf>
    <xf numFmtId="4" fontId="7" fillId="0" borderId="21" xfId="40" applyNumberFormat="1" applyFont="1" applyBorder="1" applyAlignment="1" applyProtection="1">
      <alignment/>
      <protection locked="0"/>
    </xf>
    <xf numFmtId="4" fontId="6" fillId="0" borderId="20" xfId="40" applyNumberFormat="1" applyFont="1" applyBorder="1" applyAlignment="1" applyProtection="1" quotePrefix="1">
      <alignment horizontal="right"/>
      <protection locked="0"/>
    </xf>
    <xf numFmtId="4" fontId="6" fillId="0" borderId="20" xfId="40" applyNumberFormat="1" applyFont="1" applyBorder="1" applyAlignment="1" applyProtection="1" quotePrefix="1">
      <alignment horizontal="right"/>
      <protection hidden="1"/>
    </xf>
    <xf numFmtId="4" fontId="7" fillId="0" borderId="10" xfId="40" applyNumberFormat="1" applyFont="1" applyBorder="1" applyAlignment="1" applyProtection="1">
      <alignment/>
      <protection hidden="1"/>
    </xf>
    <xf numFmtId="4" fontId="14" fillId="0" borderId="10" xfId="59" applyNumberFormat="1" applyFont="1" applyBorder="1">
      <alignment/>
      <protection/>
    </xf>
    <xf numFmtId="4" fontId="6" fillId="0" borderId="16" xfId="0" applyNumberFormat="1" applyFont="1" applyBorder="1" applyAlignment="1" applyProtection="1">
      <alignment/>
      <protection locked="0"/>
    </xf>
    <xf numFmtId="4" fontId="6" fillId="0" borderId="21" xfId="40" applyNumberFormat="1" applyFont="1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/>
      <protection locked="0"/>
    </xf>
    <xf numFmtId="4" fontId="7" fillId="0" borderId="16" xfId="40" applyNumberFormat="1" applyFont="1" applyBorder="1" applyAlignment="1" applyProtection="1">
      <alignment/>
      <protection locked="0"/>
    </xf>
    <xf numFmtId="4" fontId="7" fillId="0" borderId="10" xfId="0" applyNumberFormat="1" applyFont="1" applyBorder="1" applyAlignment="1" applyProtection="1" quotePrefix="1">
      <alignment horizontal="right"/>
      <protection locked="0"/>
    </xf>
    <xf numFmtId="3" fontId="7" fillId="0" borderId="20" xfId="40" applyNumberFormat="1" applyFont="1" applyBorder="1" applyAlignment="1" applyProtection="1">
      <alignment/>
      <protection locked="0"/>
    </xf>
    <xf numFmtId="4" fontId="6" fillId="0" borderId="20" xfId="40" applyNumberFormat="1" applyFont="1" applyBorder="1" applyAlignment="1" applyProtection="1">
      <alignment/>
      <protection hidden="1"/>
    </xf>
    <xf numFmtId="4" fontId="6" fillId="0" borderId="20" xfId="40" applyNumberFormat="1" applyFont="1" applyBorder="1" applyAlignment="1" applyProtection="1">
      <alignment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6" fillId="0" borderId="10" xfId="0" applyNumberFormat="1" applyFont="1" applyBorder="1" applyAlignment="1" applyProtection="1" quotePrefix="1">
      <alignment horizontal="right"/>
      <protection hidden="1"/>
    </xf>
    <xf numFmtId="4" fontId="7" fillId="0" borderId="10" xfId="0" applyNumberFormat="1" applyFont="1" applyBorder="1" applyAlignment="1" applyProtection="1" quotePrefix="1">
      <alignment horizontal="right"/>
      <protection hidden="1"/>
    </xf>
    <xf numFmtId="4" fontId="6" fillId="0" borderId="10" xfId="40" applyNumberFormat="1" applyFont="1" applyFill="1" applyBorder="1" applyAlignment="1">
      <alignment/>
    </xf>
    <xf numFmtId="4" fontId="13" fillId="0" borderId="10" xfId="0" applyNumberFormat="1" applyFont="1" applyBorder="1" applyAlignment="1" applyProtection="1">
      <alignment horizontal="right"/>
      <protection locked="0"/>
    </xf>
    <xf numFmtId="4" fontId="11" fillId="0" borderId="12" xfId="0" applyNumberFormat="1" applyFont="1" applyBorder="1" applyAlignment="1" applyProtection="1">
      <alignment/>
      <protection hidden="1"/>
    </xf>
    <xf numFmtId="4" fontId="7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4" fontId="49" fillId="0" borderId="10" xfId="0" applyNumberFormat="1" applyFont="1" applyBorder="1" applyAlignment="1" applyProtection="1">
      <alignment/>
      <protection locked="0"/>
    </xf>
    <xf numFmtId="4" fontId="49" fillId="0" borderId="1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38" fontId="6" fillId="0" borderId="0" xfId="41" applyFont="1" applyAlignment="1" applyProtection="1">
      <alignment horizontal="center"/>
      <protection locked="0"/>
    </xf>
    <xf numFmtId="38" fontId="6" fillId="0" borderId="0" xfId="41" applyFont="1" applyAlignment="1" applyProtection="1">
      <alignment horizontal="center" vertical="center"/>
      <protection locked="0"/>
    </xf>
    <xf numFmtId="0" fontId="6" fillId="0" borderId="0" xfId="52" applyFont="1" applyAlignment="1" applyProtection="1">
      <alignment horizontal="center"/>
      <protection locked="0"/>
    </xf>
    <xf numFmtId="3" fontId="7" fillId="0" borderId="12" xfId="52" applyNumberFormat="1" applyFont="1" applyBorder="1" applyAlignment="1" applyProtection="1">
      <alignment horizontal="center"/>
      <protection locked="0"/>
    </xf>
    <xf numFmtId="3" fontId="7" fillId="0" borderId="17" xfId="52" applyNumberFormat="1" applyFont="1" applyBorder="1" applyAlignment="1" applyProtection="1">
      <alignment horizontal="center"/>
      <protection locked="0"/>
    </xf>
    <xf numFmtId="3" fontId="7" fillId="0" borderId="18" xfId="52" applyNumberFormat="1" applyFont="1" applyBorder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/>
      <protection locked="0"/>
    </xf>
    <xf numFmtId="3" fontId="7" fillId="0" borderId="12" xfId="53" applyNumberFormat="1" applyFont="1" applyBorder="1" applyAlignment="1" applyProtection="1">
      <alignment horizontal="center"/>
      <protection locked="0"/>
    </xf>
    <xf numFmtId="3" fontId="7" fillId="0" borderId="17" xfId="53" applyNumberFormat="1" applyFont="1" applyBorder="1" applyAlignment="1" applyProtection="1">
      <alignment horizontal="center"/>
      <protection locked="0"/>
    </xf>
    <xf numFmtId="3" fontId="7" fillId="0" borderId="18" xfId="53" applyNumberFormat="1" applyFont="1" applyBorder="1" applyAlignment="1" applyProtection="1">
      <alignment horizontal="center"/>
      <protection locked="0"/>
    </xf>
    <xf numFmtId="0" fontId="6" fillId="0" borderId="0" xfId="50" applyFont="1" applyAlignment="1" applyProtection="1">
      <alignment horizontal="center"/>
      <protection locked="0"/>
    </xf>
    <xf numFmtId="3" fontId="7" fillId="0" borderId="12" xfId="50" applyNumberFormat="1" applyFont="1" applyBorder="1" applyAlignment="1" applyProtection="1">
      <alignment horizontal="center"/>
      <protection locked="0"/>
    </xf>
    <xf numFmtId="3" fontId="7" fillId="0" borderId="17" xfId="50" applyNumberFormat="1" applyFont="1" applyBorder="1" applyAlignment="1" applyProtection="1">
      <alignment horizontal="center"/>
      <protection locked="0"/>
    </xf>
    <xf numFmtId="3" fontId="7" fillId="0" borderId="18" xfId="50" applyNumberFormat="1" applyFont="1" applyBorder="1" applyAlignment="1" applyProtection="1">
      <alignment horizontal="center"/>
      <protection locked="0"/>
    </xf>
    <xf numFmtId="0" fontId="6" fillId="0" borderId="0" xfId="54" applyFont="1" applyAlignment="1" applyProtection="1">
      <alignment horizontal="center"/>
      <protection locked="0"/>
    </xf>
    <xf numFmtId="0" fontId="6" fillId="0" borderId="0" xfId="55" applyFont="1" applyAlignment="1" applyProtection="1">
      <alignment horizontal="center"/>
      <protection locked="0"/>
    </xf>
    <xf numFmtId="3" fontId="7" fillId="0" borderId="12" xfId="55" applyNumberFormat="1" applyFont="1" applyBorder="1" applyAlignment="1" applyProtection="1">
      <alignment horizontal="center"/>
      <protection locked="0"/>
    </xf>
    <xf numFmtId="3" fontId="7" fillId="0" borderId="17" xfId="55" applyNumberFormat="1" applyFont="1" applyBorder="1" applyAlignment="1" applyProtection="1">
      <alignment horizontal="center"/>
      <protection locked="0"/>
    </xf>
    <xf numFmtId="3" fontId="7" fillId="0" borderId="18" xfId="55" applyNumberFormat="1" applyFont="1" applyBorder="1" applyAlignment="1" applyProtection="1">
      <alignment horizontal="center"/>
      <protection locked="0"/>
    </xf>
    <xf numFmtId="0" fontId="6" fillId="0" borderId="0" xfId="56" applyFont="1" applyAlignment="1">
      <alignment horizontal="center"/>
      <protection/>
    </xf>
    <xf numFmtId="3" fontId="7" fillId="0" borderId="12" xfId="56" applyNumberFormat="1" applyFont="1" applyBorder="1" applyAlignment="1">
      <alignment horizontal="center"/>
      <protection/>
    </xf>
    <xf numFmtId="3" fontId="7" fillId="0" borderId="17" xfId="56" applyNumberFormat="1" applyFont="1" applyBorder="1" applyAlignment="1">
      <alignment horizontal="center"/>
      <protection/>
    </xf>
    <xf numFmtId="3" fontId="7" fillId="0" borderId="18" xfId="56" applyNumberFormat="1" applyFont="1" applyBorder="1" applyAlignment="1">
      <alignment horizontal="center"/>
      <protection/>
    </xf>
    <xf numFmtId="0" fontId="6" fillId="0" borderId="0" xfId="57" applyFont="1" applyBorder="1" applyAlignment="1" applyProtection="1">
      <alignment horizontal="center"/>
      <protection locked="0"/>
    </xf>
    <xf numFmtId="0" fontId="6" fillId="0" borderId="11" xfId="57" applyFont="1" applyBorder="1" applyAlignment="1" applyProtection="1">
      <alignment horizontal="left"/>
      <protection locked="0"/>
    </xf>
    <xf numFmtId="0" fontId="6" fillId="0" borderId="22" xfId="57" applyFont="1" applyBorder="1" applyAlignment="1" applyProtection="1">
      <alignment horizontal="left"/>
      <protection locked="0"/>
    </xf>
    <xf numFmtId="0" fontId="6" fillId="0" borderId="16" xfId="57" applyFont="1" applyBorder="1" applyAlignment="1" applyProtection="1">
      <alignment horizontal="left"/>
      <protection locked="0"/>
    </xf>
    <xf numFmtId="3" fontId="6" fillId="0" borderId="12" xfId="57" applyNumberFormat="1" applyFont="1" applyBorder="1" applyAlignment="1" applyProtection="1">
      <alignment horizontal="center"/>
      <protection locked="0"/>
    </xf>
    <xf numFmtId="3" fontId="6" fillId="0" borderId="17" xfId="57" applyNumberFormat="1" applyFont="1" applyBorder="1" applyAlignment="1" applyProtection="1">
      <alignment horizontal="center"/>
      <protection locked="0"/>
    </xf>
    <xf numFmtId="3" fontId="6" fillId="0" borderId="18" xfId="57" applyNumberFormat="1" applyFont="1" applyBorder="1" applyAlignment="1" applyProtection="1">
      <alignment horizontal="center"/>
      <protection locked="0"/>
    </xf>
    <xf numFmtId="0" fontId="6" fillId="0" borderId="0" xfId="58" applyFont="1" applyAlignment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80" fontId="7" fillId="0" borderId="12" xfId="0" applyNumberFormat="1" applyFont="1" applyBorder="1" applyAlignment="1" applyProtection="1">
      <alignment horizontal="center"/>
      <protection locked="0"/>
    </xf>
    <xf numFmtId="180" fontId="7" fillId="0" borderId="17" xfId="0" applyNumberFormat="1" applyFont="1" applyBorder="1" applyAlignment="1" applyProtection="1">
      <alignment horizontal="center"/>
      <protection locked="0"/>
    </xf>
    <xf numFmtId="180" fontId="7" fillId="0" borderId="18" xfId="0" applyNumberFormat="1" applyFont="1" applyBorder="1" applyAlignment="1" applyProtection="1">
      <alignment horizont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6" fillId="0" borderId="12" xfId="56" applyFont="1" applyBorder="1" applyAlignment="1" applyProtection="1">
      <alignment horizontal="center" vertical="center"/>
      <protection locked="0"/>
    </xf>
    <xf numFmtId="0" fontId="6" fillId="0" borderId="18" xfId="56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9" fontId="11" fillId="0" borderId="11" xfId="40" applyFont="1" applyBorder="1" applyAlignment="1">
      <alignment horizontal="right"/>
    </xf>
    <xf numFmtId="169" fontId="11" fillId="0" borderId="16" xfId="40" applyFont="1" applyBorder="1" applyAlignment="1" quotePrefix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</cellXfs>
  <cellStyles count="6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Sayfa1" xfId="50"/>
    <cellStyle name="Normal_Sayfa10" xfId="51"/>
    <cellStyle name="Normal_Sayfa2" xfId="52"/>
    <cellStyle name="Normal_Sayfa3" xfId="53"/>
    <cellStyle name="Normal_Sayfa5" xfId="54"/>
    <cellStyle name="Normal_Sayfa6" xfId="55"/>
    <cellStyle name="Normal_Sayfa7" xfId="56"/>
    <cellStyle name="Normal_Sayfa8" xfId="57"/>
    <cellStyle name="Normal_Sayfa9" xfId="58"/>
    <cellStyle name="Normal_SGB giden Maliyetler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Comma" xfId="66"/>
    <cellStyle name="Vurgu1" xfId="67"/>
    <cellStyle name="Vurgu2" xfId="68"/>
    <cellStyle name="Vurgu3" xfId="69"/>
    <cellStyle name="Vurgu4" xfId="70"/>
    <cellStyle name="Vurgu5" xfId="71"/>
    <cellStyle name="Vurgu6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48"/>
  <sheetViews>
    <sheetView showGridLines="0" zoomScalePageLayoutView="0" workbookViewId="0" topLeftCell="A1">
      <selection activeCell="B14" sqref="B14"/>
    </sheetView>
  </sheetViews>
  <sheetFormatPr defaultColWidth="9.125" defaultRowHeight="12.75"/>
  <cols>
    <col min="1" max="1" width="35.375" style="1" customWidth="1"/>
    <col min="2" max="2" width="18.875" style="1" customWidth="1"/>
    <col min="3" max="3" width="19.375" style="1" customWidth="1"/>
    <col min="4" max="16384" width="9.125" style="1" customWidth="1"/>
  </cols>
  <sheetData>
    <row r="1" spans="1:3" ht="15" customHeight="1">
      <c r="A1" s="342" t="s">
        <v>318</v>
      </c>
      <c r="B1" s="342"/>
      <c r="C1" s="342"/>
    </row>
    <row r="2" spans="1:3" ht="15.75" customHeight="1">
      <c r="A2" s="2"/>
      <c r="B2" s="2"/>
      <c r="C2" s="2"/>
    </row>
    <row r="3" spans="1:3" ht="15.75" customHeight="1">
      <c r="A3" s="3" t="s">
        <v>36</v>
      </c>
      <c r="B3" s="4" t="s">
        <v>179</v>
      </c>
      <c r="C3" s="4" t="s">
        <v>80</v>
      </c>
    </row>
    <row r="4" spans="1:3" ht="15.75" customHeight="1">
      <c r="A4" s="5" t="s">
        <v>0</v>
      </c>
      <c r="B4" s="6">
        <v>250</v>
      </c>
      <c r="C4" s="7">
        <f>+B4*100/B31</f>
        <v>37.79289493575208</v>
      </c>
    </row>
    <row r="5" spans="1:3" ht="15.75" customHeight="1">
      <c r="A5" s="5" t="s">
        <v>1</v>
      </c>
      <c r="B5" s="8">
        <f>SUM(B6:B9)</f>
        <v>122</v>
      </c>
      <c r="C5" s="7">
        <f>B5*100/B31</f>
        <v>18.442932728647015</v>
      </c>
    </row>
    <row r="6" spans="1:3" ht="15.75" customHeight="1">
      <c r="A6" s="9" t="s">
        <v>2</v>
      </c>
      <c r="B6" s="10">
        <v>43</v>
      </c>
      <c r="C6" s="11"/>
    </row>
    <row r="7" spans="1:3" ht="15.75" customHeight="1">
      <c r="A7" s="9" t="s">
        <v>180</v>
      </c>
      <c r="B7" s="10">
        <v>28</v>
      </c>
      <c r="C7" s="11"/>
    </row>
    <row r="8" spans="1:3" ht="15.75" customHeight="1">
      <c r="A8" s="9" t="s">
        <v>3</v>
      </c>
      <c r="B8" s="10">
        <v>21</v>
      </c>
      <c r="C8" s="11"/>
    </row>
    <row r="9" spans="1:3" ht="15.75" customHeight="1">
      <c r="A9" s="9" t="s">
        <v>4</v>
      </c>
      <c r="B9" s="10">
        <v>30</v>
      </c>
      <c r="C9" s="11"/>
    </row>
    <row r="10" spans="1:3" ht="15.75" customHeight="1">
      <c r="A10" s="5" t="s">
        <v>5</v>
      </c>
      <c r="B10" s="8">
        <f>SUM(B11:B21)</f>
        <v>252.5</v>
      </c>
      <c r="C10" s="7">
        <f>+B10*100/B31</f>
        <v>38.1708238851096</v>
      </c>
    </row>
    <row r="11" spans="1:3" ht="15.75" customHeight="1">
      <c r="A11" s="9" t="s">
        <v>6</v>
      </c>
      <c r="B11" s="10">
        <v>40</v>
      </c>
      <c r="C11" s="11"/>
    </row>
    <row r="12" spans="1:3" ht="15.75" customHeight="1">
      <c r="A12" s="9" t="s">
        <v>7</v>
      </c>
      <c r="B12" s="10">
        <v>30</v>
      </c>
      <c r="C12" s="11"/>
    </row>
    <row r="13" spans="1:3" ht="15.75" customHeight="1">
      <c r="A13" s="9" t="s">
        <v>8</v>
      </c>
      <c r="B13" s="10">
        <v>25</v>
      </c>
      <c r="C13" s="11"/>
    </row>
    <row r="14" spans="1:3" ht="15.75" customHeight="1">
      <c r="A14" s="9" t="s">
        <v>9</v>
      </c>
      <c r="B14" s="10">
        <v>22</v>
      </c>
      <c r="C14" s="11"/>
    </row>
    <row r="15" spans="1:3" ht="15.75" customHeight="1">
      <c r="A15" s="9" t="s">
        <v>181</v>
      </c>
      <c r="B15" s="10">
        <v>20</v>
      </c>
      <c r="C15" s="11"/>
    </row>
    <row r="16" spans="1:3" ht="15.75" customHeight="1">
      <c r="A16" s="9" t="s">
        <v>10</v>
      </c>
      <c r="B16" s="10">
        <v>20</v>
      </c>
      <c r="C16" s="11"/>
    </row>
    <row r="17" spans="1:3" ht="15.75" customHeight="1">
      <c r="A17" s="9" t="s">
        <v>182</v>
      </c>
      <c r="B17" s="10">
        <v>0</v>
      </c>
      <c r="C17" s="11"/>
    </row>
    <row r="18" spans="1:3" ht="15.75" customHeight="1">
      <c r="A18" s="9" t="s">
        <v>11</v>
      </c>
      <c r="B18" s="10">
        <v>18</v>
      </c>
      <c r="C18" s="11"/>
    </row>
    <row r="19" spans="1:3" ht="15.75" customHeight="1">
      <c r="A19" s="9" t="s">
        <v>12</v>
      </c>
      <c r="B19" s="10">
        <v>20</v>
      </c>
      <c r="C19" s="11"/>
    </row>
    <row r="20" spans="1:3" ht="15.75" customHeight="1">
      <c r="A20" s="9" t="s">
        <v>13</v>
      </c>
      <c r="B20" s="10">
        <v>27.5</v>
      </c>
      <c r="C20" s="11"/>
    </row>
    <row r="21" spans="1:3" ht="15.75" customHeight="1">
      <c r="A21" s="9" t="s">
        <v>183</v>
      </c>
      <c r="B21" s="10">
        <v>30</v>
      </c>
      <c r="C21" s="11"/>
    </row>
    <row r="22" spans="1:3" ht="15.75" customHeight="1">
      <c r="A22" s="5" t="s">
        <v>14</v>
      </c>
      <c r="B22" s="8">
        <f>SUM(B23:B26)</f>
        <v>37</v>
      </c>
      <c r="C22" s="7">
        <f>+B22*100/B31</f>
        <v>5.593348450491308</v>
      </c>
    </row>
    <row r="23" spans="1:3" ht="15.75" customHeight="1">
      <c r="A23" s="9" t="s">
        <v>15</v>
      </c>
      <c r="B23" s="10">
        <v>17</v>
      </c>
      <c r="C23" s="11"/>
    </row>
    <row r="24" spans="1:3" ht="15.75" customHeight="1">
      <c r="A24" s="9" t="s">
        <v>16</v>
      </c>
      <c r="B24" s="10">
        <v>0</v>
      </c>
      <c r="C24" s="11"/>
    </row>
    <row r="25" spans="1:3" ht="15.75" customHeight="1">
      <c r="A25" s="9" t="s">
        <v>17</v>
      </c>
      <c r="B25" s="10">
        <v>20</v>
      </c>
      <c r="C25" s="11"/>
    </row>
    <row r="26" spans="1:3" ht="15.75" customHeight="1">
      <c r="A26" s="9" t="s">
        <v>18</v>
      </c>
      <c r="B26" s="10">
        <v>0</v>
      </c>
      <c r="C26" s="11"/>
    </row>
    <row r="27" spans="1:3" ht="15.75" customHeight="1">
      <c r="A27" s="5" t="s">
        <v>19</v>
      </c>
      <c r="B27" s="8">
        <f>SUM(B28:B30)</f>
        <v>0</v>
      </c>
      <c r="C27" s="7">
        <f>+B27*100/B31</f>
        <v>0</v>
      </c>
    </row>
    <row r="28" spans="1:3" ht="15.75" customHeight="1">
      <c r="A28" s="9" t="s">
        <v>20</v>
      </c>
      <c r="B28" s="10">
        <v>0</v>
      </c>
      <c r="C28" s="11"/>
    </row>
    <row r="29" spans="1:3" ht="15.75" customHeight="1">
      <c r="A29" s="9" t="s">
        <v>21</v>
      </c>
      <c r="B29" s="10">
        <v>0</v>
      </c>
      <c r="C29" s="11"/>
    </row>
    <row r="30" spans="1:3" ht="15.75" customHeight="1">
      <c r="A30" s="9" t="s">
        <v>22</v>
      </c>
      <c r="B30" s="10">
        <v>0</v>
      </c>
      <c r="C30" s="11"/>
    </row>
    <row r="31" spans="1:3" ht="15.75" customHeight="1">
      <c r="A31" s="5" t="s">
        <v>23</v>
      </c>
      <c r="B31" s="8">
        <f>+B4+B5+B10+B22+B27</f>
        <v>661.5</v>
      </c>
      <c r="C31" s="7">
        <v>100</v>
      </c>
    </row>
    <row r="32" spans="1:3" ht="15.75" customHeight="1">
      <c r="A32" s="9" t="s">
        <v>306</v>
      </c>
      <c r="B32" s="12">
        <f>+B31*0.04</f>
        <v>26.46</v>
      </c>
      <c r="C32" s="343"/>
    </row>
    <row r="33" spans="1:3" ht="15.75" customHeight="1">
      <c r="A33" s="9" t="s">
        <v>253</v>
      </c>
      <c r="B33" s="12">
        <f>+B31*0.03</f>
        <v>19.845</v>
      </c>
      <c r="C33" s="344"/>
    </row>
    <row r="34" spans="1:3" ht="15.75" customHeight="1">
      <c r="A34" s="5" t="s">
        <v>24</v>
      </c>
      <c r="B34" s="8">
        <f>+B31+B32+B33</f>
        <v>707.8050000000001</v>
      </c>
      <c r="C34" s="344"/>
    </row>
    <row r="35" spans="1:3" ht="15.75" customHeight="1">
      <c r="A35" s="9" t="s">
        <v>25</v>
      </c>
      <c r="B35" s="13">
        <v>460</v>
      </c>
      <c r="C35" s="344"/>
    </row>
    <row r="36" spans="1:3" ht="15.75" customHeight="1">
      <c r="A36" s="9" t="s">
        <v>300</v>
      </c>
      <c r="B36" s="10">
        <v>0.5</v>
      </c>
      <c r="C36" s="344"/>
    </row>
    <row r="37" spans="1:3" ht="15.75" customHeight="1">
      <c r="A37" s="9" t="s">
        <v>185</v>
      </c>
      <c r="B37" s="12">
        <f>+B35*B36</f>
        <v>230</v>
      </c>
      <c r="C37" s="344"/>
    </row>
    <row r="38" spans="1:3" ht="15.75" customHeight="1">
      <c r="A38" s="5" t="s">
        <v>26</v>
      </c>
      <c r="B38" s="8">
        <f>+B34-B37</f>
        <v>477.80500000000006</v>
      </c>
      <c r="C38" s="344"/>
    </row>
    <row r="39" spans="1:3" ht="15.75" customHeight="1">
      <c r="A39" s="9" t="s">
        <v>27</v>
      </c>
      <c r="B39" s="13">
        <v>550</v>
      </c>
      <c r="C39" s="344"/>
    </row>
    <row r="40" spans="1:3" ht="15.75" customHeight="1">
      <c r="A40" s="5" t="s">
        <v>91</v>
      </c>
      <c r="B40" s="14">
        <f>+B38/B39*100</f>
        <v>86.87363636363638</v>
      </c>
      <c r="C40" s="344"/>
    </row>
    <row r="41" spans="1:3" ht="15.75" customHeight="1">
      <c r="A41" s="5" t="s">
        <v>304</v>
      </c>
      <c r="B41" s="214">
        <v>90</v>
      </c>
      <c r="C41" s="345"/>
    </row>
    <row r="42" spans="1:3" ht="15.75" customHeight="1">
      <c r="A42" s="15"/>
      <c r="B42" s="15"/>
      <c r="C42" s="15"/>
    </row>
    <row r="43" spans="1:3" ht="15.75" customHeight="1">
      <c r="A43" s="15"/>
      <c r="B43" s="340"/>
      <c r="C43" s="340"/>
    </row>
    <row r="44" spans="1:3" ht="15.75" customHeight="1">
      <c r="A44" s="17"/>
      <c r="B44" s="340"/>
      <c r="C44" s="340"/>
    </row>
    <row r="45" spans="1:3" ht="15.75" customHeight="1">
      <c r="A45" s="15"/>
      <c r="B45" s="16"/>
      <c r="C45" s="15"/>
    </row>
    <row r="46" spans="1:3" ht="15.75" customHeight="1">
      <c r="A46" s="15"/>
      <c r="B46" s="340"/>
      <c r="C46" s="340"/>
    </row>
    <row r="47" spans="1:3" ht="15.75" customHeight="1">
      <c r="A47" s="15"/>
      <c r="B47" s="340"/>
      <c r="C47" s="340"/>
    </row>
    <row r="48" spans="2:3" ht="15.75" customHeight="1">
      <c r="B48" s="341"/>
      <c r="C48" s="341"/>
    </row>
  </sheetData>
  <sheetProtection/>
  <mergeCells count="7">
    <mergeCell ref="B47:C47"/>
    <mergeCell ref="B48:C48"/>
    <mergeCell ref="B44:C44"/>
    <mergeCell ref="A1:C1"/>
    <mergeCell ref="C32:C41"/>
    <mergeCell ref="B43:C43"/>
    <mergeCell ref="B46:C46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C65"/>
  <sheetViews>
    <sheetView showGridLines="0" zoomScalePageLayoutView="0" workbookViewId="0" topLeftCell="A1">
      <selection activeCell="G16" sqref="G16"/>
    </sheetView>
  </sheetViews>
  <sheetFormatPr defaultColWidth="9.125" defaultRowHeight="12.75"/>
  <cols>
    <col min="1" max="1" width="33.625" style="96" customWidth="1"/>
    <col min="2" max="2" width="21.125" style="96" customWidth="1"/>
    <col min="3" max="3" width="16.875" style="133" customWidth="1"/>
    <col min="4" max="16384" width="9.125" style="96" customWidth="1"/>
  </cols>
  <sheetData>
    <row r="1" spans="1:3" ht="15.75" customHeight="1">
      <c r="A1" s="370" t="s">
        <v>327</v>
      </c>
      <c r="B1" s="370"/>
      <c r="C1" s="370"/>
    </row>
    <row r="2" spans="1:3" ht="15.75" customHeight="1">
      <c r="A2" s="118"/>
      <c r="B2" s="118"/>
      <c r="C2" s="119"/>
    </row>
    <row r="3" spans="1:3" ht="15.75" customHeight="1">
      <c r="A3" s="120" t="s">
        <v>36</v>
      </c>
      <c r="B3" s="121" t="s">
        <v>179</v>
      </c>
      <c r="C3" s="122" t="s">
        <v>80</v>
      </c>
    </row>
    <row r="4" spans="1:3" ht="15.75" customHeight="1">
      <c r="A4" s="120" t="s">
        <v>0</v>
      </c>
      <c r="B4" s="123">
        <v>250</v>
      </c>
      <c r="C4" s="124">
        <f>+B4*100/B37</f>
        <v>22.48201438848921</v>
      </c>
    </row>
    <row r="5" spans="1:3" ht="15.75" customHeight="1">
      <c r="A5" s="120" t="s">
        <v>1</v>
      </c>
      <c r="B5" s="125"/>
      <c r="C5" s="124"/>
    </row>
    <row r="6" spans="1:3" ht="15.75" customHeight="1">
      <c r="A6" s="126" t="s">
        <v>98</v>
      </c>
      <c r="B6" s="127">
        <v>55</v>
      </c>
      <c r="C6" s="124"/>
    </row>
    <row r="7" spans="1:3" ht="15.75" customHeight="1">
      <c r="A7" s="126" t="s">
        <v>194</v>
      </c>
      <c r="B7" s="127">
        <v>42</v>
      </c>
      <c r="C7" s="124"/>
    </row>
    <row r="8" spans="1:3" ht="15.75" customHeight="1">
      <c r="A8" s="126" t="s">
        <v>4</v>
      </c>
      <c r="B8" s="127">
        <v>50</v>
      </c>
      <c r="C8" s="124"/>
    </row>
    <row r="9" spans="1:3" ht="15.75" customHeight="1">
      <c r="A9" s="126" t="s">
        <v>3</v>
      </c>
      <c r="B9" s="127">
        <v>50</v>
      </c>
      <c r="C9" s="124"/>
    </row>
    <row r="10" spans="1:3" ht="15.75" customHeight="1">
      <c r="A10" s="120" t="s">
        <v>99</v>
      </c>
      <c r="B10" s="128">
        <f>SUM(B6:B9)</f>
        <v>197</v>
      </c>
      <c r="C10" s="124">
        <f>+B10*100/B37</f>
        <v>17.715827338129497</v>
      </c>
    </row>
    <row r="11" spans="1:3" ht="15.75" customHeight="1">
      <c r="A11" s="120" t="s">
        <v>5</v>
      </c>
      <c r="B11" s="127"/>
      <c r="C11" s="124"/>
    </row>
    <row r="12" spans="1:3" ht="15.75" customHeight="1">
      <c r="A12" s="126" t="s">
        <v>223</v>
      </c>
      <c r="B12" s="127">
        <v>30</v>
      </c>
      <c r="C12" s="124"/>
    </row>
    <row r="13" spans="1:3" ht="15.75" customHeight="1">
      <c r="A13" s="126" t="s">
        <v>224</v>
      </c>
      <c r="B13" s="127">
        <v>40</v>
      </c>
      <c r="C13" s="124"/>
    </row>
    <row r="14" spans="1:3" ht="15.75" customHeight="1">
      <c r="A14" s="126" t="s">
        <v>225</v>
      </c>
      <c r="B14" s="127">
        <v>0</v>
      </c>
      <c r="C14" s="124"/>
    </row>
    <row r="15" spans="1:3" ht="15.75" customHeight="1">
      <c r="A15" s="126" t="s">
        <v>226</v>
      </c>
      <c r="B15" s="127">
        <v>40</v>
      </c>
      <c r="C15" s="124"/>
    </row>
    <row r="16" spans="1:3" ht="15.75" customHeight="1">
      <c r="A16" s="126" t="s">
        <v>227</v>
      </c>
      <c r="B16" s="127">
        <v>30</v>
      </c>
      <c r="C16" s="124"/>
    </row>
    <row r="17" spans="1:3" ht="15.75" customHeight="1">
      <c r="A17" s="126" t="s">
        <v>228</v>
      </c>
      <c r="B17" s="127">
        <v>20</v>
      </c>
      <c r="C17" s="124"/>
    </row>
    <row r="18" spans="1:3" ht="15.75" customHeight="1">
      <c r="A18" s="126" t="s">
        <v>9</v>
      </c>
      <c r="B18" s="127">
        <v>20</v>
      </c>
      <c r="C18" s="124"/>
    </row>
    <row r="19" spans="1:3" ht="15.75" customHeight="1">
      <c r="A19" s="126" t="s">
        <v>181</v>
      </c>
      <c r="B19" s="127">
        <v>30</v>
      </c>
      <c r="C19" s="124"/>
    </row>
    <row r="20" spans="1:3" ht="15.75" customHeight="1">
      <c r="A20" s="126" t="s">
        <v>229</v>
      </c>
      <c r="B20" s="127">
        <v>60</v>
      </c>
      <c r="C20" s="124"/>
    </row>
    <row r="21" spans="1:3" ht="15.75" customHeight="1">
      <c r="A21" s="126" t="s">
        <v>230</v>
      </c>
      <c r="B21" s="127">
        <v>25</v>
      </c>
      <c r="C21" s="124"/>
    </row>
    <row r="22" spans="1:3" ht="15.75" customHeight="1">
      <c r="A22" s="126" t="s">
        <v>231</v>
      </c>
      <c r="B22" s="127">
        <v>25</v>
      </c>
      <c r="C22" s="124"/>
    </row>
    <row r="23" spans="1:3" ht="15.75" customHeight="1">
      <c r="A23" s="126" t="s">
        <v>232</v>
      </c>
      <c r="B23" s="127">
        <v>30</v>
      </c>
      <c r="C23" s="124"/>
    </row>
    <row r="24" spans="1:3" ht="15.75" customHeight="1">
      <c r="A24" s="126" t="s">
        <v>12</v>
      </c>
      <c r="B24" s="127">
        <v>45</v>
      </c>
      <c r="C24" s="124"/>
    </row>
    <row r="25" spans="1:3" ht="15.75" customHeight="1">
      <c r="A25" s="126" t="s">
        <v>233</v>
      </c>
      <c r="B25" s="127">
        <v>175</v>
      </c>
      <c r="C25" s="124"/>
    </row>
    <row r="26" spans="1:3" ht="15.75" customHeight="1">
      <c r="A26" s="120" t="s">
        <v>37</v>
      </c>
      <c r="B26" s="128">
        <f>SUM(B12:B25)</f>
        <v>570</v>
      </c>
      <c r="C26" s="124">
        <f>+B26*100/B37</f>
        <v>51.2589928057554</v>
      </c>
    </row>
    <row r="27" spans="1:3" ht="15.75" customHeight="1">
      <c r="A27" s="120" t="s">
        <v>107</v>
      </c>
      <c r="B27" s="128"/>
      <c r="C27" s="124"/>
    </row>
    <row r="28" spans="1:3" ht="15.75" customHeight="1">
      <c r="A28" s="126" t="s">
        <v>234</v>
      </c>
      <c r="B28" s="127">
        <v>60</v>
      </c>
      <c r="C28" s="124"/>
    </row>
    <row r="29" spans="1:3" ht="15.75" customHeight="1">
      <c r="A29" s="126" t="s">
        <v>202</v>
      </c>
      <c r="B29" s="127">
        <v>0</v>
      </c>
      <c r="C29" s="124"/>
    </row>
    <row r="30" spans="1:3" ht="15.75" customHeight="1">
      <c r="A30" s="126" t="s">
        <v>34</v>
      </c>
      <c r="B30" s="127">
        <v>35</v>
      </c>
      <c r="C30" s="124"/>
    </row>
    <row r="31" spans="1:3" ht="15.75" customHeight="1">
      <c r="A31" s="120" t="s">
        <v>235</v>
      </c>
      <c r="B31" s="128">
        <f>SUM(B28:B30)</f>
        <v>95</v>
      </c>
      <c r="C31" s="124">
        <f>+B31*100/B37</f>
        <v>8.543165467625899</v>
      </c>
    </row>
    <row r="32" spans="1:3" ht="15.75" customHeight="1">
      <c r="A32" s="120" t="s">
        <v>19</v>
      </c>
      <c r="B32" s="128"/>
      <c r="C32" s="124"/>
    </row>
    <row r="33" spans="1:3" ht="15.75" customHeight="1">
      <c r="A33" s="126" t="s">
        <v>29</v>
      </c>
      <c r="B33" s="127">
        <v>0</v>
      </c>
      <c r="C33" s="124"/>
    </row>
    <row r="34" spans="1:3" ht="15.75" customHeight="1">
      <c r="A34" s="126" t="s">
        <v>21</v>
      </c>
      <c r="B34" s="127">
        <v>0</v>
      </c>
      <c r="C34" s="124"/>
    </row>
    <row r="35" spans="1:3" ht="15.75" customHeight="1">
      <c r="A35" s="126" t="s">
        <v>22</v>
      </c>
      <c r="B35" s="127">
        <v>0</v>
      </c>
      <c r="C35" s="124"/>
    </row>
    <row r="36" spans="1:3" ht="15.75" customHeight="1">
      <c r="A36" s="120" t="s">
        <v>38</v>
      </c>
      <c r="B36" s="128">
        <f>SUM(B33:B35)</f>
        <v>0</v>
      </c>
      <c r="C36" s="124">
        <f>B36*100/B37</f>
        <v>0</v>
      </c>
    </row>
    <row r="37" spans="1:3" ht="15.75" customHeight="1">
      <c r="A37" s="120" t="s">
        <v>236</v>
      </c>
      <c r="B37" s="128">
        <f>+B36+B31+B26+B10+B4</f>
        <v>1112</v>
      </c>
      <c r="C37" s="124">
        <f>SUM(C4:C36)</f>
        <v>100</v>
      </c>
    </row>
    <row r="38" spans="1:3" ht="15.75" customHeight="1">
      <c r="A38" s="126" t="s">
        <v>309</v>
      </c>
      <c r="B38" s="127">
        <f>+B37*0.04</f>
        <v>44.480000000000004</v>
      </c>
      <c r="C38" s="122"/>
    </row>
    <row r="39" spans="1:3" ht="15.75" customHeight="1">
      <c r="A39" s="126" t="s">
        <v>237</v>
      </c>
      <c r="B39" s="127">
        <f>+B37*0.03</f>
        <v>33.36</v>
      </c>
      <c r="C39" s="122"/>
    </row>
    <row r="40" spans="1:3" ht="15.75" customHeight="1">
      <c r="A40" s="120" t="s">
        <v>238</v>
      </c>
      <c r="B40" s="128">
        <f>+B39+B38+B37</f>
        <v>1189.84</v>
      </c>
      <c r="C40" s="122"/>
    </row>
    <row r="41" spans="1:3" ht="15.75" customHeight="1">
      <c r="A41" s="120" t="s">
        <v>39</v>
      </c>
      <c r="B41" s="129">
        <v>610</v>
      </c>
      <c r="C41" s="122"/>
    </row>
    <row r="42" spans="1:3" ht="15.75" customHeight="1">
      <c r="A42" s="5" t="s">
        <v>91</v>
      </c>
      <c r="B42" s="128">
        <f>+B40/B41*100</f>
        <v>195.05573770491802</v>
      </c>
      <c r="C42" s="122"/>
    </row>
    <row r="43" spans="1:3" ht="15.75" customHeight="1">
      <c r="A43" s="5" t="s">
        <v>304</v>
      </c>
      <c r="B43" s="128">
        <v>280</v>
      </c>
      <c r="C43" s="122"/>
    </row>
    <row r="44" spans="1:3" ht="15.75" customHeight="1">
      <c r="A44" s="118"/>
      <c r="B44" s="118"/>
      <c r="C44" s="119" t="s">
        <v>239</v>
      </c>
    </row>
    <row r="45" spans="1:3" ht="15.75" customHeight="1">
      <c r="A45" s="118"/>
      <c r="B45" s="118"/>
      <c r="C45" s="130"/>
    </row>
    <row r="46" spans="1:3" ht="13.5" customHeight="1">
      <c r="A46" s="117"/>
      <c r="B46" s="340"/>
      <c r="C46" s="340"/>
    </row>
    <row r="47" spans="1:3" ht="15.75" customHeight="1">
      <c r="A47" s="117"/>
      <c r="B47" s="340"/>
      <c r="C47" s="340"/>
    </row>
    <row r="48" spans="1:3" ht="15.75" customHeight="1">
      <c r="A48" s="117"/>
      <c r="B48" s="16"/>
      <c r="C48" s="15"/>
    </row>
    <row r="49" spans="1:3" ht="15.75" customHeight="1">
      <c r="A49" s="117"/>
      <c r="B49" s="340"/>
      <c r="C49" s="340"/>
    </row>
    <row r="50" spans="1:3" ht="15.75" customHeight="1">
      <c r="A50" s="131"/>
      <c r="B50" s="340"/>
      <c r="C50" s="340"/>
    </row>
    <row r="51" spans="1:3" ht="12">
      <c r="A51" s="27"/>
      <c r="B51" s="27"/>
      <c r="C51" s="132"/>
    </row>
    <row r="52" spans="1:3" ht="12">
      <c r="A52" s="27"/>
      <c r="B52" s="27"/>
      <c r="C52" s="132"/>
    </row>
    <row r="53" spans="1:3" ht="12">
      <c r="A53" s="27"/>
      <c r="B53" s="27"/>
      <c r="C53" s="132"/>
    </row>
    <row r="54" spans="1:3" ht="12">
      <c r="A54" s="27"/>
      <c r="B54" s="27"/>
      <c r="C54" s="132"/>
    </row>
    <row r="55" spans="1:3" ht="12">
      <c r="A55" s="27"/>
      <c r="B55" s="27"/>
      <c r="C55" s="132"/>
    </row>
    <row r="56" spans="1:3" ht="12">
      <c r="A56" s="27"/>
      <c r="B56" s="27"/>
      <c r="C56" s="132"/>
    </row>
    <row r="57" spans="1:3" ht="12">
      <c r="A57" s="27"/>
      <c r="B57" s="27"/>
      <c r="C57" s="132"/>
    </row>
    <row r="58" spans="1:3" ht="12">
      <c r="A58" s="27"/>
      <c r="B58" s="27"/>
      <c r="C58" s="132"/>
    </row>
    <row r="59" spans="1:3" ht="12">
      <c r="A59" s="27"/>
      <c r="B59" s="27"/>
      <c r="C59" s="132"/>
    </row>
    <row r="60" spans="1:3" ht="12">
      <c r="A60" s="27"/>
      <c r="B60" s="27"/>
      <c r="C60" s="132"/>
    </row>
    <row r="61" spans="1:3" ht="12">
      <c r="A61" s="27"/>
      <c r="B61" s="27"/>
      <c r="C61" s="132"/>
    </row>
    <row r="62" spans="1:3" ht="12">
      <c r="A62" s="27"/>
      <c r="B62" s="27"/>
      <c r="C62" s="132"/>
    </row>
    <row r="63" spans="1:3" ht="12">
      <c r="A63" s="27"/>
      <c r="B63" s="27"/>
      <c r="C63" s="132"/>
    </row>
    <row r="64" spans="1:3" ht="12">
      <c r="A64" s="27"/>
      <c r="B64" s="27"/>
      <c r="C64" s="132"/>
    </row>
    <row r="65" spans="1:3" ht="12">
      <c r="A65" s="27"/>
      <c r="B65" s="27"/>
      <c r="C65" s="132"/>
    </row>
  </sheetData>
  <sheetProtection/>
  <mergeCells count="5">
    <mergeCell ref="A1:C1"/>
    <mergeCell ref="B46:C46"/>
    <mergeCell ref="B49:C49"/>
    <mergeCell ref="B50:C50"/>
    <mergeCell ref="B47:C47"/>
  </mergeCells>
  <printOptions horizontalCentered="1" verticalCentered="1"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C129"/>
  <sheetViews>
    <sheetView showGridLines="0" zoomScalePageLayoutView="0" workbookViewId="0" topLeftCell="A1">
      <selection activeCell="E14" sqref="E14"/>
    </sheetView>
  </sheetViews>
  <sheetFormatPr defaultColWidth="9.125" defaultRowHeight="12.75"/>
  <cols>
    <col min="1" max="1" width="43.625" style="115" customWidth="1"/>
    <col min="2" max="2" width="20.625" style="116" customWidth="1"/>
    <col min="3" max="3" width="25.00390625" style="1" customWidth="1"/>
    <col min="4" max="16384" width="9.125" style="96" customWidth="1"/>
  </cols>
  <sheetData>
    <row r="1" spans="1:3" ht="12">
      <c r="A1" s="371" t="s">
        <v>328</v>
      </c>
      <c r="B1" s="371"/>
      <c r="C1" s="371"/>
    </row>
    <row r="2" spans="1:3" ht="12.75" customHeight="1">
      <c r="A2" s="97"/>
      <c r="B2" s="97"/>
      <c r="C2" s="15"/>
    </row>
    <row r="3" spans="1:3" ht="12.75" customHeight="1">
      <c r="A3" s="15"/>
      <c r="B3" s="15"/>
      <c r="C3" s="15"/>
    </row>
    <row r="4" spans="1:3" ht="12.75" customHeight="1">
      <c r="A4" s="98" t="s">
        <v>67</v>
      </c>
      <c r="B4" s="98" t="s">
        <v>240</v>
      </c>
      <c r="C4" s="98" t="s">
        <v>287</v>
      </c>
    </row>
    <row r="5" spans="1:3" s="223" customFormat="1" ht="15.75" customHeight="1">
      <c r="A5" s="106" t="s">
        <v>0</v>
      </c>
      <c r="B5" s="222">
        <v>175</v>
      </c>
      <c r="C5" s="101">
        <f>+B5*100/B37</f>
        <v>15.611061552185548</v>
      </c>
    </row>
    <row r="6" spans="1:3" ht="15.75" customHeight="1">
      <c r="A6" s="102" t="s">
        <v>1</v>
      </c>
      <c r="B6" s="103">
        <f>SUM(B7:B9)</f>
        <v>158</v>
      </c>
      <c r="C6" s="101">
        <f>+B6*100/B37</f>
        <v>14.094558429973238</v>
      </c>
    </row>
    <row r="7" spans="1:3" ht="15.75" customHeight="1">
      <c r="A7" s="99" t="s">
        <v>98</v>
      </c>
      <c r="B7" s="100">
        <v>33</v>
      </c>
      <c r="C7" s="104"/>
    </row>
    <row r="8" spans="1:3" ht="15.75" customHeight="1">
      <c r="A8" s="99" t="s">
        <v>40</v>
      </c>
      <c r="B8" s="100">
        <v>95</v>
      </c>
      <c r="C8" s="104"/>
    </row>
    <row r="9" spans="1:3" ht="15.75" customHeight="1">
      <c r="A9" s="99" t="s">
        <v>41</v>
      </c>
      <c r="B9" s="100">
        <v>30</v>
      </c>
      <c r="C9" s="104"/>
    </row>
    <row r="10" spans="1:3" ht="15.75" customHeight="1">
      <c r="A10" s="102" t="s">
        <v>5</v>
      </c>
      <c r="B10" s="103">
        <f>SUM(B11:B29)</f>
        <v>733</v>
      </c>
      <c r="C10" s="101">
        <f>+B10*100/B37</f>
        <v>65.38804638715433</v>
      </c>
    </row>
    <row r="11" spans="1:3" ht="15.75" customHeight="1">
      <c r="A11" s="99" t="s">
        <v>305</v>
      </c>
      <c r="B11" s="100">
        <v>40</v>
      </c>
      <c r="C11" s="104"/>
    </row>
    <row r="12" spans="1:3" ht="15.75" customHeight="1">
      <c r="A12" s="99" t="s">
        <v>241</v>
      </c>
      <c r="B12" s="100">
        <v>30</v>
      </c>
      <c r="C12" s="104"/>
    </row>
    <row r="13" spans="1:3" ht="15.75" customHeight="1">
      <c r="A13" s="99" t="s">
        <v>30</v>
      </c>
      <c r="B13" s="100">
        <v>30</v>
      </c>
      <c r="C13" s="104"/>
    </row>
    <row r="14" spans="1:3" ht="15.75" customHeight="1">
      <c r="A14" s="99" t="s">
        <v>8</v>
      </c>
      <c r="B14" s="100">
        <v>0</v>
      </c>
      <c r="C14" s="104"/>
    </row>
    <row r="15" spans="1:3" ht="15.75" customHeight="1">
      <c r="A15" s="99" t="s">
        <v>31</v>
      </c>
      <c r="B15" s="100">
        <v>0</v>
      </c>
      <c r="C15" s="104"/>
    </row>
    <row r="16" spans="1:3" ht="15.75" customHeight="1">
      <c r="A16" s="99" t="s">
        <v>197</v>
      </c>
      <c r="B16" s="100">
        <v>25</v>
      </c>
      <c r="C16" s="104"/>
    </row>
    <row r="17" spans="1:3" ht="15.75" customHeight="1">
      <c r="A17" s="99" t="s">
        <v>9</v>
      </c>
      <c r="B17" s="100">
        <v>0</v>
      </c>
      <c r="C17" s="104"/>
    </row>
    <row r="18" spans="1:3" ht="15.75" customHeight="1">
      <c r="A18" s="99" t="s">
        <v>242</v>
      </c>
      <c r="B18" s="100">
        <v>25</v>
      </c>
      <c r="C18" s="104"/>
    </row>
    <row r="19" spans="1:3" ht="15.75" customHeight="1">
      <c r="A19" s="99" t="s">
        <v>243</v>
      </c>
      <c r="B19" s="100">
        <v>135</v>
      </c>
      <c r="C19" s="104"/>
    </row>
    <row r="20" spans="1:3" ht="15.75" customHeight="1">
      <c r="A20" s="99" t="s">
        <v>32</v>
      </c>
      <c r="B20" s="100">
        <v>30</v>
      </c>
      <c r="C20" s="104"/>
    </row>
    <row r="21" spans="1:3" ht="15.75" customHeight="1">
      <c r="A21" s="99" t="s">
        <v>42</v>
      </c>
      <c r="B21" s="100">
        <v>65</v>
      </c>
      <c r="C21" s="104"/>
    </row>
    <row r="22" spans="1:3" ht="15.75" customHeight="1">
      <c r="A22" s="99" t="s">
        <v>244</v>
      </c>
      <c r="B22" s="105">
        <v>25</v>
      </c>
      <c r="C22" s="104"/>
    </row>
    <row r="23" spans="1:3" ht="15.75" customHeight="1">
      <c r="A23" s="99" t="s">
        <v>245</v>
      </c>
      <c r="B23" s="105">
        <v>140</v>
      </c>
      <c r="C23" s="104"/>
    </row>
    <row r="24" spans="1:3" ht="15.75" customHeight="1">
      <c r="A24" s="99" t="s">
        <v>246</v>
      </c>
      <c r="B24" s="100">
        <v>20</v>
      </c>
      <c r="C24" s="104"/>
    </row>
    <row r="25" spans="1:3" ht="15.75" customHeight="1">
      <c r="A25" s="99" t="s">
        <v>247</v>
      </c>
      <c r="B25" s="100">
        <v>65</v>
      </c>
      <c r="C25" s="104"/>
    </row>
    <row r="26" spans="1:3" ht="15.75" customHeight="1">
      <c r="A26" s="99" t="s">
        <v>248</v>
      </c>
      <c r="B26" s="100">
        <v>23</v>
      </c>
      <c r="C26" s="104"/>
    </row>
    <row r="27" spans="1:3" ht="15.75" customHeight="1">
      <c r="A27" s="99" t="s">
        <v>249</v>
      </c>
      <c r="B27" s="100">
        <v>13</v>
      </c>
      <c r="C27" s="104"/>
    </row>
    <row r="28" spans="1:3" ht="15.75" customHeight="1">
      <c r="A28" s="99" t="s">
        <v>250</v>
      </c>
      <c r="B28" s="100">
        <v>12</v>
      </c>
      <c r="C28" s="104"/>
    </row>
    <row r="29" spans="1:3" ht="15.75" customHeight="1">
      <c r="A29" s="99" t="s">
        <v>293</v>
      </c>
      <c r="B29" s="100">
        <v>55</v>
      </c>
      <c r="C29" s="104"/>
    </row>
    <row r="30" spans="1:3" ht="15.75" customHeight="1">
      <c r="A30" s="106" t="s">
        <v>107</v>
      </c>
      <c r="B30" s="103">
        <f>SUM(B31:B32)</f>
        <v>37</v>
      </c>
      <c r="C30" s="101">
        <f>+B30*100/B37</f>
        <v>3.3006244424620874</v>
      </c>
    </row>
    <row r="31" spans="1:3" ht="15.75" customHeight="1">
      <c r="A31" s="99" t="s">
        <v>202</v>
      </c>
      <c r="B31" s="100">
        <v>0</v>
      </c>
      <c r="C31" s="104"/>
    </row>
    <row r="32" spans="1:3" ht="15.75" customHeight="1">
      <c r="A32" s="99" t="s">
        <v>34</v>
      </c>
      <c r="B32" s="100">
        <v>37</v>
      </c>
      <c r="C32" s="104"/>
    </row>
    <row r="33" spans="1:3" ht="15.75" customHeight="1">
      <c r="A33" s="106" t="s">
        <v>19</v>
      </c>
      <c r="B33" s="103">
        <f>SUM(B34:B36)</f>
        <v>18</v>
      </c>
      <c r="C33" s="101">
        <f>+B33*100/B37</f>
        <v>1.6057091882247994</v>
      </c>
    </row>
    <row r="34" spans="1:3" ht="15.75" customHeight="1">
      <c r="A34" s="99" t="s">
        <v>29</v>
      </c>
      <c r="B34" s="100">
        <v>0</v>
      </c>
      <c r="C34" s="104"/>
    </row>
    <row r="35" spans="1:3" ht="15.75" customHeight="1">
      <c r="A35" s="99" t="s">
        <v>251</v>
      </c>
      <c r="B35" s="100">
        <v>18</v>
      </c>
      <c r="C35" s="104"/>
    </row>
    <row r="36" spans="1:3" ht="15.75" customHeight="1">
      <c r="A36" s="99" t="s">
        <v>22</v>
      </c>
      <c r="B36" s="100">
        <v>0</v>
      </c>
      <c r="C36" s="104"/>
    </row>
    <row r="37" spans="1:3" ht="15.75" customHeight="1">
      <c r="A37" s="102" t="s">
        <v>252</v>
      </c>
      <c r="B37" s="103">
        <f>+B5+B6+B10+B30+B33</f>
        <v>1121</v>
      </c>
      <c r="C37" s="101">
        <f>SUM(C5+C6+C10+C30+C33)</f>
        <v>100.00000000000001</v>
      </c>
    </row>
    <row r="38" spans="1:3" ht="15.75" customHeight="1">
      <c r="A38" s="107" t="s">
        <v>310</v>
      </c>
      <c r="B38" s="108">
        <f>+B37*0.04</f>
        <v>44.84</v>
      </c>
      <c r="C38" s="372"/>
    </row>
    <row r="39" spans="1:3" ht="15.75" customHeight="1">
      <c r="A39" s="107" t="s">
        <v>292</v>
      </c>
      <c r="B39" s="108">
        <f>+B37*0.03</f>
        <v>33.629999999999995</v>
      </c>
      <c r="C39" s="373"/>
    </row>
    <row r="40" spans="1:3" ht="15.75" customHeight="1">
      <c r="A40" s="109" t="s">
        <v>57</v>
      </c>
      <c r="B40" s="103">
        <f>SUM(B37:B39)</f>
        <v>1199.4699999999998</v>
      </c>
      <c r="C40" s="373"/>
    </row>
    <row r="41" spans="1:3" ht="15.75" customHeight="1">
      <c r="A41" s="107" t="s">
        <v>39</v>
      </c>
      <c r="B41" s="110">
        <v>92</v>
      </c>
      <c r="C41" s="373"/>
    </row>
    <row r="42" spans="1:3" ht="15.75" customHeight="1">
      <c r="A42" s="5" t="s">
        <v>91</v>
      </c>
      <c r="B42" s="112">
        <f>+B40/B41*100</f>
        <v>1303.7717391304345</v>
      </c>
      <c r="C42" s="373"/>
    </row>
    <row r="43" spans="1:3" ht="15.75" customHeight="1">
      <c r="A43" s="5" t="s">
        <v>304</v>
      </c>
      <c r="B43" s="221">
        <v>1750</v>
      </c>
      <c r="C43" s="374"/>
    </row>
    <row r="44" spans="1:3" ht="15.75" customHeight="1">
      <c r="A44" s="113"/>
      <c r="B44" s="114"/>
      <c r="C44" s="15"/>
    </row>
    <row r="45" spans="1:3" ht="15" customHeight="1">
      <c r="A45" s="113"/>
      <c r="B45" s="340"/>
      <c r="C45" s="340"/>
    </row>
    <row r="46" spans="1:3" ht="15" customHeight="1">
      <c r="A46" s="113"/>
      <c r="B46" s="340"/>
      <c r="C46" s="340"/>
    </row>
    <row r="47" spans="1:3" ht="15" customHeight="1">
      <c r="A47" s="113"/>
      <c r="B47" s="16"/>
      <c r="C47" s="15"/>
    </row>
    <row r="48" spans="1:3" ht="15" customHeight="1">
      <c r="A48" s="113"/>
      <c r="B48" s="340"/>
      <c r="C48" s="340"/>
    </row>
    <row r="49" spans="1:3" ht="15" customHeight="1">
      <c r="A49" s="113"/>
      <c r="B49" s="340"/>
      <c r="C49" s="340"/>
    </row>
    <row r="50" spans="1:3" ht="15" customHeight="1">
      <c r="A50" s="113"/>
      <c r="B50" s="114"/>
      <c r="C50" s="15"/>
    </row>
    <row r="51" spans="1:3" ht="12">
      <c r="A51" s="113"/>
      <c r="B51" s="114"/>
      <c r="C51" s="15"/>
    </row>
    <row r="52" spans="1:3" ht="12">
      <c r="A52" s="113"/>
      <c r="B52" s="114"/>
      <c r="C52" s="15"/>
    </row>
    <row r="53" spans="1:3" ht="12">
      <c r="A53" s="113"/>
      <c r="B53" s="114"/>
      <c r="C53" s="15"/>
    </row>
    <row r="54" spans="1:3" ht="12">
      <c r="A54" s="113"/>
      <c r="B54" s="114"/>
      <c r="C54" s="15"/>
    </row>
    <row r="55" spans="1:3" ht="12">
      <c r="A55" s="113"/>
      <c r="B55" s="114"/>
      <c r="C55" s="15"/>
    </row>
    <row r="56" spans="1:3" ht="12">
      <c r="A56" s="113"/>
      <c r="B56" s="114"/>
      <c r="C56" s="15"/>
    </row>
    <row r="57" spans="1:3" ht="12">
      <c r="A57" s="113"/>
      <c r="B57" s="114"/>
      <c r="C57" s="15"/>
    </row>
    <row r="58" spans="1:3" ht="12">
      <c r="A58" s="113"/>
      <c r="B58" s="114"/>
      <c r="C58" s="15"/>
    </row>
    <row r="59" spans="1:3" ht="12">
      <c r="A59" s="113"/>
      <c r="B59" s="114"/>
      <c r="C59" s="15"/>
    </row>
    <row r="60" spans="1:3" ht="12">
      <c r="A60" s="113"/>
      <c r="B60" s="114"/>
      <c r="C60" s="15"/>
    </row>
    <row r="61" spans="1:3" ht="12">
      <c r="A61" s="113"/>
      <c r="B61" s="114"/>
      <c r="C61" s="15"/>
    </row>
    <row r="62" spans="1:3" ht="12">
      <c r="A62" s="113"/>
      <c r="B62" s="114"/>
      <c r="C62" s="15"/>
    </row>
    <row r="63" spans="1:3" ht="12">
      <c r="A63" s="113"/>
      <c r="B63" s="114"/>
      <c r="C63" s="15"/>
    </row>
    <row r="64" spans="1:3" ht="12">
      <c r="A64" s="113"/>
      <c r="B64" s="114"/>
      <c r="C64" s="15"/>
    </row>
    <row r="65" spans="1:3" ht="12">
      <c r="A65" s="113"/>
      <c r="B65" s="114"/>
      <c r="C65" s="15"/>
    </row>
    <row r="66" spans="1:3" ht="12">
      <c r="A66" s="113"/>
      <c r="B66" s="114"/>
      <c r="C66" s="15"/>
    </row>
    <row r="67" spans="1:3" ht="12">
      <c r="A67" s="113"/>
      <c r="B67" s="114"/>
      <c r="C67" s="15"/>
    </row>
    <row r="68" spans="1:3" ht="12">
      <c r="A68" s="113"/>
      <c r="B68" s="114"/>
      <c r="C68" s="15"/>
    </row>
    <row r="69" spans="1:3" ht="12">
      <c r="A69" s="113"/>
      <c r="B69" s="114"/>
      <c r="C69" s="15"/>
    </row>
    <row r="70" spans="1:3" ht="12">
      <c r="A70" s="113"/>
      <c r="B70" s="114"/>
      <c r="C70" s="15"/>
    </row>
    <row r="71" spans="1:3" ht="12">
      <c r="A71" s="113"/>
      <c r="B71" s="114"/>
      <c r="C71" s="15"/>
    </row>
    <row r="72" spans="1:3" ht="12">
      <c r="A72" s="113"/>
      <c r="B72" s="114"/>
      <c r="C72" s="15"/>
    </row>
    <row r="73" spans="1:3" ht="12">
      <c r="A73" s="113"/>
      <c r="B73" s="114"/>
      <c r="C73" s="15"/>
    </row>
    <row r="74" spans="1:3" ht="12">
      <c r="A74" s="113"/>
      <c r="B74" s="114"/>
      <c r="C74" s="15"/>
    </row>
    <row r="75" spans="1:3" ht="12">
      <c r="A75" s="113"/>
      <c r="B75" s="114"/>
      <c r="C75" s="15"/>
    </row>
    <row r="76" spans="1:3" ht="12">
      <c r="A76" s="113"/>
      <c r="B76" s="114"/>
      <c r="C76" s="15"/>
    </row>
    <row r="77" spans="1:3" ht="12">
      <c r="A77" s="113"/>
      <c r="B77" s="114"/>
      <c r="C77" s="15"/>
    </row>
    <row r="78" spans="1:3" ht="12">
      <c r="A78" s="113"/>
      <c r="B78" s="114"/>
      <c r="C78" s="15"/>
    </row>
    <row r="79" spans="1:3" ht="12">
      <c r="A79" s="113"/>
      <c r="B79" s="114"/>
      <c r="C79" s="15"/>
    </row>
    <row r="80" spans="1:3" ht="12">
      <c r="A80" s="113"/>
      <c r="B80" s="114"/>
      <c r="C80" s="15"/>
    </row>
    <row r="81" spans="1:3" ht="12">
      <c r="A81" s="113"/>
      <c r="B81" s="114"/>
      <c r="C81" s="15"/>
    </row>
    <row r="82" spans="1:3" ht="12">
      <c r="A82" s="113"/>
      <c r="B82" s="114"/>
      <c r="C82" s="15"/>
    </row>
    <row r="83" spans="1:3" ht="12">
      <c r="A83" s="113"/>
      <c r="B83" s="114"/>
      <c r="C83" s="15"/>
    </row>
    <row r="84" spans="1:3" ht="12">
      <c r="A84" s="113"/>
      <c r="B84" s="114"/>
      <c r="C84" s="15"/>
    </row>
    <row r="85" spans="1:3" ht="12">
      <c r="A85" s="113"/>
      <c r="B85" s="114"/>
      <c r="C85" s="15"/>
    </row>
    <row r="86" spans="1:3" ht="12">
      <c r="A86" s="113"/>
      <c r="B86" s="114"/>
      <c r="C86" s="15"/>
    </row>
    <row r="87" spans="1:3" ht="12">
      <c r="A87" s="113"/>
      <c r="B87" s="114"/>
      <c r="C87" s="15"/>
    </row>
    <row r="88" spans="1:3" ht="12">
      <c r="A88" s="113"/>
      <c r="B88" s="114"/>
      <c r="C88" s="15"/>
    </row>
    <row r="89" spans="1:3" ht="12">
      <c r="A89" s="113"/>
      <c r="B89" s="114"/>
      <c r="C89" s="15"/>
    </row>
    <row r="90" spans="1:3" ht="12">
      <c r="A90" s="113"/>
      <c r="B90" s="114"/>
      <c r="C90" s="15"/>
    </row>
    <row r="91" spans="1:3" ht="12">
      <c r="A91" s="113"/>
      <c r="B91" s="114"/>
      <c r="C91" s="15"/>
    </row>
    <row r="92" spans="1:3" ht="12">
      <c r="A92" s="113"/>
      <c r="B92" s="114"/>
      <c r="C92" s="15"/>
    </row>
    <row r="93" spans="1:3" ht="12">
      <c r="A93" s="113"/>
      <c r="B93" s="114"/>
      <c r="C93" s="15"/>
    </row>
    <row r="94" spans="1:3" ht="12">
      <c r="A94" s="113"/>
      <c r="B94" s="114"/>
      <c r="C94" s="15"/>
    </row>
    <row r="95" spans="1:3" ht="12">
      <c r="A95" s="113"/>
      <c r="B95" s="114"/>
      <c r="C95" s="15"/>
    </row>
    <row r="96" spans="1:3" ht="12">
      <c r="A96" s="113"/>
      <c r="B96" s="114"/>
      <c r="C96" s="15"/>
    </row>
    <row r="97" spans="1:3" ht="12">
      <c r="A97" s="113"/>
      <c r="B97" s="114"/>
      <c r="C97" s="15"/>
    </row>
    <row r="98" spans="1:3" ht="12">
      <c r="A98" s="113"/>
      <c r="B98" s="114"/>
      <c r="C98" s="15"/>
    </row>
    <row r="99" spans="1:3" ht="12">
      <c r="A99" s="113"/>
      <c r="B99" s="114"/>
      <c r="C99" s="15"/>
    </row>
    <row r="100" spans="1:3" ht="12">
      <c r="A100" s="113"/>
      <c r="B100" s="114"/>
      <c r="C100" s="15"/>
    </row>
    <row r="101" spans="1:3" ht="12">
      <c r="A101" s="113"/>
      <c r="B101" s="114"/>
      <c r="C101" s="15"/>
    </row>
    <row r="102" spans="1:3" ht="12">
      <c r="A102" s="113"/>
      <c r="B102" s="114"/>
      <c r="C102" s="15"/>
    </row>
    <row r="103" spans="1:3" ht="12">
      <c r="A103" s="113"/>
      <c r="B103" s="114"/>
      <c r="C103" s="15"/>
    </row>
    <row r="104" spans="1:3" ht="12">
      <c r="A104" s="113"/>
      <c r="B104" s="114"/>
      <c r="C104" s="15"/>
    </row>
    <row r="105" spans="1:3" ht="12">
      <c r="A105" s="113"/>
      <c r="B105" s="114"/>
      <c r="C105" s="15"/>
    </row>
    <row r="106" spans="1:3" ht="12">
      <c r="A106" s="113"/>
      <c r="B106" s="114"/>
      <c r="C106" s="15"/>
    </row>
    <row r="107" spans="1:3" ht="12">
      <c r="A107" s="113"/>
      <c r="B107" s="114"/>
      <c r="C107" s="15"/>
    </row>
    <row r="108" spans="1:3" ht="12">
      <c r="A108" s="113"/>
      <c r="B108" s="114"/>
      <c r="C108" s="15"/>
    </row>
    <row r="109" spans="1:3" ht="12">
      <c r="A109" s="113"/>
      <c r="B109" s="114"/>
      <c r="C109" s="15"/>
    </row>
    <row r="110" spans="1:3" ht="12">
      <c r="A110" s="113"/>
      <c r="B110" s="114"/>
      <c r="C110" s="15"/>
    </row>
    <row r="111" spans="1:3" ht="12">
      <c r="A111" s="113"/>
      <c r="B111" s="114"/>
      <c r="C111" s="15"/>
    </row>
    <row r="112" spans="1:3" ht="12">
      <c r="A112" s="113"/>
      <c r="B112" s="114"/>
      <c r="C112" s="15"/>
    </row>
    <row r="113" spans="1:3" ht="12">
      <c r="A113" s="113"/>
      <c r="B113" s="114"/>
      <c r="C113" s="15"/>
    </row>
    <row r="114" spans="1:3" ht="12">
      <c r="A114" s="113"/>
      <c r="B114" s="114"/>
      <c r="C114" s="15"/>
    </row>
    <row r="115" spans="1:3" ht="12">
      <c r="A115" s="113"/>
      <c r="B115" s="114"/>
      <c r="C115" s="15"/>
    </row>
    <row r="116" spans="1:3" ht="12">
      <c r="A116" s="113"/>
      <c r="B116" s="114"/>
      <c r="C116" s="15"/>
    </row>
    <row r="117" spans="1:3" ht="12">
      <c r="A117" s="113"/>
      <c r="B117" s="114"/>
      <c r="C117" s="15"/>
    </row>
    <row r="118" spans="1:3" ht="12">
      <c r="A118" s="113"/>
      <c r="B118" s="114"/>
      <c r="C118" s="15"/>
    </row>
    <row r="119" spans="1:3" ht="12">
      <c r="A119" s="113"/>
      <c r="B119" s="114"/>
      <c r="C119" s="15"/>
    </row>
    <row r="120" spans="1:3" ht="12">
      <c r="A120" s="113"/>
      <c r="B120" s="114"/>
      <c r="C120" s="15"/>
    </row>
    <row r="121" spans="1:3" ht="12">
      <c r="A121" s="113"/>
      <c r="B121" s="114"/>
      <c r="C121" s="15"/>
    </row>
    <row r="122" spans="1:3" ht="12">
      <c r="A122" s="113"/>
      <c r="B122" s="114"/>
      <c r="C122" s="15"/>
    </row>
    <row r="123" spans="1:3" ht="12">
      <c r="A123" s="113"/>
      <c r="B123" s="114"/>
      <c r="C123" s="15"/>
    </row>
    <row r="124" spans="1:3" ht="12">
      <c r="A124" s="113"/>
      <c r="B124" s="114"/>
      <c r="C124" s="15"/>
    </row>
    <row r="125" spans="1:3" ht="12">
      <c r="A125" s="113"/>
      <c r="B125" s="114"/>
      <c r="C125" s="15"/>
    </row>
    <row r="126" spans="1:3" ht="12">
      <c r="A126" s="113"/>
      <c r="B126" s="114"/>
      <c r="C126" s="15"/>
    </row>
    <row r="127" spans="1:3" ht="12">
      <c r="A127" s="113"/>
      <c r="B127" s="114"/>
      <c r="C127" s="15"/>
    </row>
    <row r="128" spans="1:3" ht="12">
      <c r="A128" s="113"/>
      <c r="B128" s="114"/>
      <c r="C128" s="15"/>
    </row>
    <row r="129" spans="1:3" ht="12">
      <c r="A129" s="113"/>
      <c r="B129" s="114"/>
      <c r="C129" s="15"/>
    </row>
  </sheetData>
  <sheetProtection/>
  <mergeCells count="6">
    <mergeCell ref="B49:C49"/>
    <mergeCell ref="A1:C1"/>
    <mergeCell ref="C38:C43"/>
    <mergeCell ref="B45:C45"/>
    <mergeCell ref="B48:C48"/>
    <mergeCell ref="B46:C46"/>
  </mergeCells>
  <printOptions horizontalCentered="1" verticalCentered="1"/>
  <pageMargins left="0" right="0" top="0" bottom="0" header="0.43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47"/>
  <sheetViews>
    <sheetView showGridLines="0" zoomScalePageLayoutView="0" workbookViewId="0" topLeftCell="A1">
      <selection activeCell="G9" sqref="G9"/>
    </sheetView>
  </sheetViews>
  <sheetFormatPr defaultColWidth="9.125" defaultRowHeight="12.75"/>
  <cols>
    <col min="1" max="1" width="46.625" style="15" customWidth="1"/>
    <col min="2" max="2" width="15.375" style="15" customWidth="1"/>
    <col min="3" max="3" width="11.50390625" style="15" customWidth="1"/>
    <col min="4" max="16384" width="9.125" style="15" customWidth="1"/>
  </cols>
  <sheetData>
    <row r="1" spans="1:3" ht="12">
      <c r="A1" s="371" t="s">
        <v>329</v>
      </c>
      <c r="B1" s="371"/>
      <c r="C1" s="371"/>
    </row>
    <row r="3" spans="1:3" ht="30.75" customHeight="1">
      <c r="A3" s="70" t="s">
        <v>294</v>
      </c>
      <c r="B3" s="94" t="s">
        <v>90</v>
      </c>
      <c r="C3" s="94" t="s">
        <v>89</v>
      </c>
    </row>
    <row r="4" spans="1:3" ht="15" customHeight="1">
      <c r="A4" s="72" t="s">
        <v>43</v>
      </c>
      <c r="B4" s="309">
        <v>325</v>
      </c>
      <c r="C4" s="73">
        <f>B4*100/$B$35</f>
        <v>20.18633540372671</v>
      </c>
    </row>
    <row r="5" spans="1:3" ht="15" customHeight="1">
      <c r="A5" s="74" t="s">
        <v>44</v>
      </c>
      <c r="B5" s="310"/>
      <c r="C5" s="375"/>
    </row>
    <row r="6" spans="1:3" ht="15" customHeight="1">
      <c r="A6" s="75" t="s">
        <v>2</v>
      </c>
      <c r="B6" s="311">
        <v>120</v>
      </c>
      <c r="C6" s="376"/>
    </row>
    <row r="7" spans="1:3" ht="15" customHeight="1">
      <c r="A7" s="75" t="s">
        <v>61</v>
      </c>
      <c r="B7" s="311">
        <v>260</v>
      </c>
      <c r="C7" s="376"/>
    </row>
    <row r="8" spans="1:3" ht="15" customHeight="1">
      <c r="A8" s="75" t="s">
        <v>4</v>
      </c>
      <c r="B8" s="311">
        <v>85</v>
      </c>
      <c r="C8" s="376"/>
    </row>
    <row r="9" spans="1:3" ht="15" customHeight="1">
      <c r="A9" s="75" t="s">
        <v>45</v>
      </c>
      <c r="B9" s="311">
        <v>90</v>
      </c>
      <c r="C9" s="377"/>
    </row>
    <row r="10" spans="1:3" ht="15" customHeight="1">
      <c r="A10" s="72" t="s">
        <v>46</v>
      </c>
      <c r="B10" s="309">
        <f>SUM(B6:B9)</f>
        <v>555</v>
      </c>
      <c r="C10" s="73">
        <f>B10*100/$B$35</f>
        <v>34.47204968944099</v>
      </c>
    </row>
    <row r="11" spans="1:3" ht="15" customHeight="1">
      <c r="A11" s="74" t="s">
        <v>5</v>
      </c>
      <c r="B11" s="312"/>
      <c r="C11" s="375"/>
    </row>
    <row r="12" spans="1:3" ht="15" customHeight="1">
      <c r="A12" s="75" t="s">
        <v>6</v>
      </c>
      <c r="B12" s="311">
        <v>40</v>
      </c>
      <c r="C12" s="376"/>
    </row>
    <row r="13" spans="1:3" ht="15" customHeight="1">
      <c r="A13" s="75" t="s">
        <v>47</v>
      </c>
      <c r="B13" s="311">
        <v>30</v>
      </c>
      <c r="C13" s="376"/>
    </row>
    <row r="14" spans="1:3" ht="15" customHeight="1">
      <c r="A14" s="75" t="s">
        <v>88</v>
      </c>
      <c r="B14" s="311">
        <v>30</v>
      </c>
      <c r="C14" s="376"/>
    </row>
    <row r="15" spans="1:3" ht="15" customHeight="1">
      <c r="A15" s="75" t="s">
        <v>8</v>
      </c>
      <c r="B15" s="311">
        <v>0</v>
      </c>
      <c r="C15" s="376"/>
    </row>
    <row r="16" spans="1:3" ht="15" customHeight="1">
      <c r="A16" s="75" t="s">
        <v>31</v>
      </c>
      <c r="B16" s="313">
        <v>0</v>
      </c>
      <c r="C16" s="376"/>
    </row>
    <row r="17" spans="1:3" ht="15" customHeight="1">
      <c r="A17" s="75" t="s">
        <v>48</v>
      </c>
      <c r="B17" s="311">
        <v>25</v>
      </c>
      <c r="C17" s="376"/>
    </row>
    <row r="18" spans="1:3" ht="15" customHeight="1">
      <c r="A18" s="75" t="s">
        <v>9</v>
      </c>
      <c r="B18" s="311">
        <v>35</v>
      </c>
      <c r="C18" s="376"/>
    </row>
    <row r="19" spans="1:3" ht="15" customHeight="1">
      <c r="A19" s="75" t="s">
        <v>49</v>
      </c>
      <c r="B19" s="311">
        <v>30</v>
      </c>
      <c r="C19" s="376"/>
    </row>
    <row r="20" spans="1:3" ht="15" customHeight="1">
      <c r="A20" s="75" t="s">
        <v>50</v>
      </c>
      <c r="B20" s="311">
        <v>50</v>
      </c>
      <c r="C20" s="376"/>
    </row>
    <row r="21" spans="1:3" ht="15" customHeight="1">
      <c r="A21" s="75" t="s">
        <v>32</v>
      </c>
      <c r="B21" s="312">
        <v>20</v>
      </c>
      <c r="C21" s="376"/>
    </row>
    <row r="22" spans="1:3" ht="15" customHeight="1">
      <c r="A22" s="75" t="s">
        <v>33</v>
      </c>
      <c r="B22" s="312">
        <v>80</v>
      </c>
      <c r="C22" s="376"/>
    </row>
    <row r="23" spans="1:3" ht="15" customHeight="1">
      <c r="A23" s="75" t="s">
        <v>51</v>
      </c>
      <c r="B23" s="311">
        <v>25</v>
      </c>
      <c r="C23" s="376"/>
    </row>
    <row r="24" spans="1:3" ht="15" customHeight="1">
      <c r="A24" s="75" t="s">
        <v>12</v>
      </c>
      <c r="B24" s="311">
        <v>45</v>
      </c>
      <c r="C24" s="376"/>
    </row>
    <row r="25" spans="1:3" ht="15" customHeight="1">
      <c r="A25" s="75" t="s">
        <v>52</v>
      </c>
      <c r="B25" s="311">
        <v>35</v>
      </c>
      <c r="C25" s="376"/>
    </row>
    <row r="26" spans="1:3" ht="15" customHeight="1">
      <c r="A26" s="75" t="s">
        <v>28</v>
      </c>
      <c r="B26" s="311">
        <v>220</v>
      </c>
      <c r="C26" s="377"/>
    </row>
    <row r="27" spans="1:3" ht="15" customHeight="1">
      <c r="A27" s="72" t="s">
        <v>37</v>
      </c>
      <c r="B27" s="314">
        <f>SUM(B12:B26)</f>
        <v>665</v>
      </c>
      <c r="C27" s="73">
        <f>B27*100/$B$35</f>
        <v>41.30434782608695</v>
      </c>
    </row>
    <row r="28" spans="1:3" ht="15" customHeight="1">
      <c r="A28" s="74" t="s">
        <v>14</v>
      </c>
      <c r="B28" s="315"/>
      <c r="C28" s="375"/>
    </row>
    <row r="29" spans="1:3" ht="15" customHeight="1">
      <c r="A29" s="75" t="s">
        <v>53</v>
      </c>
      <c r="B29" s="316">
        <v>65</v>
      </c>
      <c r="C29" s="377"/>
    </row>
    <row r="30" spans="1:3" ht="15" customHeight="1">
      <c r="A30" s="72" t="s">
        <v>54</v>
      </c>
      <c r="B30" s="314">
        <f>SUM(B29)</f>
        <v>65</v>
      </c>
      <c r="C30" s="73">
        <f>B30*100/$B$35</f>
        <v>4.037267080745342</v>
      </c>
    </row>
    <row r="31" spans="1:3" ht="15" customHeight="1">
      <c r="A31" s="74" t="s">
        <v>19</v>
      </c>
      <c r="B31" s="311"/>
      <c r="C31" s="375"/>
    </row>
    <row r="32" spans="1:3" ht="15" customHeight="1">
      <c r="A32" s="75" t="s">
        <v>55</v>
      </c>
      <c r="B32" s="317">
        <v>0</v>
      </c>
      <c r="C32" s="376"/>
    </row>
    <row r="33" spans="1:3" ht="15" customHeight="1">
      <c r="A33" s="23" t="s">
        <v>81</v>
      </c>
      <c r="B33" s="317">
        <v>0</v>
      </c>
      <c r="C33" s="377"/>
    </row>
    <row r="34" spans="1:3" ht="15" customHeight="1">
      <c r="A34" s="76" t="s">
        <v>82</v>
      </c>
      <c r="B34" s="318">
        <f>SUM(B32:B33)</f>
        <v>0</v>
      </c>
      <c r="C34" s="73">
        <f>B34*100/$B$35</f>
        <v>0</v>
      </c>
    </row>
    <row r="35" spans="1:3" ht="15" customHeight="1">
      <c r="A35" s="77" t="s">
        <v>23</v>
      </c>
      <c r="B35" s="314">
        <f>B4+B10+B27+B30</f>
        <v>1610</v>
      </c>
      <c r="C35" s="73">
        <f>B35*100/$B$35</f>
        <v>100</v>
      </c>
    </row>
    <row r="36" spans="1:3" ht="15" customHeight="1">
      <c r="A36" s="75" t="s">
        <v>311</v>
      </c>
      <c r="B36" s="319">
        <f>+B35*0.04</f>
        <v>64.4</v>
      </c>
      <c r="C36" s="375"/>
    </row>
    <row r="37" spans="1:3" ht="15" customHeight="1">
      <c r="A37" s="75" t="s">
        <v>292</v>
      </c>
      <c r="B37" s="319">
        <f>+B35*0.03</f>
        <v>48.3</v>
      </c>
      <c r="C37" s="376"/>
    </row>
    <row r="38" spans="1:3" ht="15" customHeight="1">
      <c r="A38" s="77" t="s">
        <v>57</v>
      </c>
      <c r="B38" s="314">
        <f>+B35+B36+B37</f>
        <v>1722.7</v>
      </c>
      <c r="C38" s="376"/>
    </row>
    <row r="39" spans="1:3" ht="15" customHeight="1">
      <c r="A39" s="75" t="s">
        <v>39</v>
      </c>
      <c r="B39" s="310">
        <v>4300</v>
      </c>
      <c r="C39" s="376"/>
    </row>
    <row r="40" spans="1:3" ht="15" customHeight="1">
      <c r="A40" s="77" t="s">
        <v>91</v>
      </c>
      <c r="B40" s="314">
        <f>+B38/B39*100</f>
        <v>40.06279069767442</v>
      </c>
      <c r="C40" s="376"/>
    </row>
    <row r="41" spans="1:3" ht="15" customHeight="1">
      <c r="A41" s="78" t="s">
        <v>92</v>
      </c>
      <c r="B41" s="315">
        <v>65</v>
      </c>
      <c r="C41" s="377"/>
    </row>
    <row r="43" spans="2:3" ht="12">
      <c r="B43" s="340"/>
      <c r="C43" s="340"/>
    </row>
    <row r="44" spans="2:3" ht="12">
      <c r="B44" s="340"/>
      <c r="C44" s="340"/>
    </row>
    <row r="45" ht="12">
      <c r="B45" s="16"/>
    </row>
    <row r="46" spans="2:3" ht="12">
      <c r="B46" s="340"/>
      <c r="C46" s="340"/>
    </row>
    <row r="47" spans="2:3" ht="12">
      <c r="B47" s="340"/>
      <c r="C47" s="340"/>
    </row>
  </sheetData>
  <sheetProtection/>
  <mergeCells count="10">
    <mergeCell ref="B46:C46"/>
    <mergeCell ref="B47:C47"/>
    <mergeCell ref="C31:C33"/>
    <mergeCell ref="C36:C41"/>
    <mergeCell ref="A1:C1"/>
    <mergeCell ref="C5:C9"/>
    <mergeCell ref="C11:C26"/>
    <mergeCell ref="C28:C29"/>
    <mergeCell ref="B43:C43"/>
    <mergeCell ref="B44:C4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E47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46.625" style="15" customWidth="1"/>
    <col min="2" max="2" width="15.375" style="15" customWidth="1"/>
    <col min="3" max="3" width="11.50390625" style="15" customWidth="1"/>
    <col min="4" max="16384" width="9.125" style="15" customWidth="1"/>
  </cols>
  <sheetData>
    <row r="1" spans="1:3" ht="12">
      <c r="A1" s="371" t="s">
        <v>330</v>
      </c>
      <c r="B1" s="371"/>
      <c r="C1" s="371"/>
    </row>
    <row r="3" spans="1:3" ht="30.75" customHeight="1">
      <c r="A3" s="70" t="s">
        <v>294</v>
      </c>
      <c r="B3" s="93" t="s">
        <v>96</v>
      </c>
      <c r="C3" s="94" t="s">
        <v>89</v>
      </c>
    </row>
    <row r="4" spans="1:3" ht="15" customHeight="1">
      <c r="A4" s="78" t="s">
        <v>43</v>
      </c>
      <c r="B4" s="309">
        <v>325</v>
      </c>
      <c r="C4" s="73">
        <f>B4*100/$B$35</f>
        <v>19.174041297935105</v>
      </c>
    </row>
    <row r="5" spans="1:3" ht="15" customHeight="1">
      <c r="A5" s="78" t="s">
        <v>44</v>
      </c>
      <c r="B5" s="310"/>
      <c r="C5" s="375"/>
    </row>
    <row r="6" spans="1:3" ht="15" customHeight="1">
      <c r="A6" s="95" t="s">
        <v>2</v>
      </c>
      <c r="B6" s="311">
        <v>120</v>
      </c>
      <c r="C6" s="376"/>
    </row>
    <row r="7" spans="1:3" ht="15" customHeight="1">
      <c r="A7" s="95" t="s">
        <v>61</v>
      </c>
      <c r="B7" s="311">
        <v>260</v>
      </c>
      <c r="C7" s="376"/>
    </row>
    <row r="8" spans="1:3" ht="15" customHeight="1">
      <c r="A8" s="95" t="s">
        <v>4</v>
      </c>
      <c r="B8" s="311">
        <v>85</v>
      </c>
      <c r="C8" s="376"/>
    </row>
    <row r="9" spans="1:3" ht="15" customHeight="1">
      <c r="A9" s="95" t="s">
        <v>45</v>
      </c>
      <c r="B9" s="311">
        <v>90</v>
      </c>
      <c r="C9" s="377"/>
    </row>
    <row r="10" spans="1:3" ht="15" customHeight="1">
      <c r="A10" s="78" t="s">
        <v>46</v>
      </c>
      <c r="B10" s="309">
        <f>SUM(B6:B9)</f>
        <v>555</v>
      </c>
      <c r="C10" s="73">
        <f>B10*100/$B$35</f>
        <v>32.743362831858406</v>
      </c>
    </row>
    <row r="11" spans="1:3" ht="15" customHeight="1">
      <c r="A11" s="78" t="s">
        <v>5</v>
      </c>
      <c r="B11" s="312"/>
      <c r="C11" s="375"/>
    </row>
    <row r="12" spans="1:3" ht="15" customHeight="1">
      <c r="A12" s="95" t="s">
        <v>6</v>
      </c>
      <c r="B12" s="311">
        <v>40</v>
      </c>
      <c r="C12" s="376"/>
    </row>
    <row r="13" spans="1:3" ht="15" customHeight="1">
      <c r="A13" s="95" t="s">
        <v>47</v>
      </c>
      <c r="B13" s="311">
        <v>30</v>
      </c>
      <c r="C13" s="376"/>
    </row>
    <row r="14" spans="1:3" ht="15" customHeight="1">
      <c r="A14" s="95" t="s">
        <v>88</v>
      </c>
      <c r="B14" s="311">
        <v>30</v>
      </c>
      <c r="C14" s="376"/>
    </row>
    <row r="15" spans="1:3" ht="15" customHeight="1">
      <c r="A15" s="95" t="s">
        <v>8</v>
      </c>
      <c r="B15" s="311">
        <v>0</v>
      </c>
      <c r="C15" s="376"/>
    </row>
    <row r="16" spans="1:3" ht="15" customHeight="1">
      <c r="A16" s="95" t="s">
        <v>31</v>
      </c>
      <c r="B16" s="313">
        <v>0</v>
      </c>
      <c r="C16" s="376"/>
    </row>
    <row r="17" spans="1:3" ht="15" customHeight="1">
      <c r="A17" s="95" t="s">
        <v>48</v>
      </c>
      <c r="B17" s="311">
        <v>25</v>
      </c>
      <c r="C17" s="376"/>
    </row>
    <row r="18" spans="1:3" ht="15" customHeight="1">
      <c r="A18" s="95" t="s">
        <v>9</v>
      </c>
      <c r="B18" s="311">
        <v>35</v>
      </c>
      <c r="C18" s="376"/>
    </row>
    <row r="19" spans="1:3" ht="15" customHeight="1">
      <c r="A19" s="95" t="s">
        <v>49</v>
      </c>
      <c r="B19" s="311">
        <v>30</v>
      </c>
      <c r="C19" s="376"/>
    </row>
    <row r="20" spans="1:3" ht="15" customHeight="1">
      <c r="A20" s="95" t="s">
        <v>50</v>
      </c>
      <c r="B20" s="311">
        <v>50</v>
      </c>
      <c r="C20" s="376"/>
    </row>
    <row r="21" spans="1:3" ht="15" customHeight="1">
      <c r="A21" s="95" t="s">
        <v>32</v>
      </c>
      <c r="B21" s="312">
        <v>20</v>
      </c>
      <c r="C21" s="376"/>
    </row>
    <row r="22" spans="1:3" ht="15" customHeight="1">
      <c r="A22" s="95" t="s">
        <v>33</v>
      </c>
      <c r="B22" s="312">
        <v>70</v>
      </c>
      <c r="C22" s="376"/>
    </row>
    <row r="23" spans="1:3" ht="15" customHeight="1">
      <c r="A23" s="95" t="s">
        <v>51</v>
      </c>
      <c r="B23" s="311">
        <v>25</v>
      </c>
      <c r="C23" s="376"/>
    </row>
    <row r="24" spans="1:3" ht="15" customHeight="1">
      <c r="A24" s="95" t="s">
        <v>12</v>
      </c>
      <c r="B24" s="311">
        <v>45</v>
      </c>
      <c r="C24" s="376"/>
    </row>
    <row r="25" spans="1:3" ht="15" customHeight="1">
      <c r="A25" s="95" t="s">
        <v>52</v>
      </c>
      <c r="B25" s="311">
        <v>35</v>
      </c>
      <c r="C25" s="376"/>
    </row>
    <row r="26" spans="1:3" ht="15" customHeight="1">
      <c r="A26" s="95" t="s">
        <v>28</v>
      </c>
      <c r="B26" s="311">
        <v>300</v>
      </c>
      <c r="C26" s="377"/>
    </row>
    <row r="27" spans="1:3" ht="15" customHeight="1">
      <c r="A27" s="78" t="s">
        <v>37</v>
      </c>
      <c r="B27" s="314">
        <f>SUM(B12:B26)</f>
        <v>735</v>
      </c>
      <c r="C27" s="73">
        <f>B27*100/$B$35</f>
        <v>43.36283185840708</v>
      </c>
    </row>
    <row r="28" spans="1:3" ht="15" customHeight="1">
      <c r="A28" s="78" t="s">
        <v>14</v>
      </c>
      <c r="B28" s="315"/>
      <c r="C28" s="375"/>
    </row>
    <row r="29" spans="1:3" ht="15" customHeight="1">
      <c r="A29" s="95" t="s">
        <v>53</v>
      </c>
      <c r="B29" s="316">
        <v>80</v>
      </c>
      <c r="C29" s="377"/>
    </row>
    <row r="30" spans="1:3" ht="15" customHeight="1">
      <c r="A30" s="78" t="s">
        <v>54</v>
      </c>
      <c r="B30" s="314">
        <v>80</v>
      </c>
      <c r="C30" s="73">
        <f>B30*100/$B$35</f>
        <v>4.71976401179941</v>
      </c>
    </row>
    <row r="31" spans="1:3" ht="15" customHeight="1">
      <c r="A31" s="78" t="s">
        <v>19</v>
      </c>
      <c r="B31" s="311"/>
      <c r="C31" s="375"/>
    </row>
    <row r="32" spans="1:3" ht="15" customHeight="1">
      <c r="A32" s="95" t="s">
        <v>55</v>
      </c>
      <c r="B32" s="317">
        <v>0</v>
      </c>
      <c r="C32" s="376"/>
    </row>
    <row r="33" spans="1:3" ht="15" customHeight="1">
      <c r="A33" s="23" t="s">
        <v>81</v>
      </c>
      <c r="B33" s="317">
        <v>0</v>
      </c>
      <c r="C33" s="377"/>
    </row>
    <row r="34" spans="1:3" ht="15" customHeight="1">
      <c r="A34" s="76" t="s">
        <v>82</v>
      </c>
      <c r="B34" s="318">
        <v>0</v>
      </c>
      <c r="C34" s="73">
        <f>B34*100/$B$35</f>
        <v>0</v>
      </c>
    </row>
    <row r="35" spans="1:3" ht="15" customHeight="1">
      <c r="A35" s="77" t="s">
        <v>23</v>
      </c>
      <c r="B35" s="314">
        <f>B4+B10+B27+B30</f>
        <v>1695</v>
      </c>
      <c r="C35" s="73">
        <f>B35*100/$B$35</f>
        <v>100</v>
      </c>
    </row>
    <row r="36" spans="1:3" ht="15" customHeight="1">
      <c r="A36" s="75" t="s">
        <v>311</v>
      </c>
      <c r="B36" s="319">
        <f>+B35*0.04</f>
        <v>67.8</v>
      </c>
      <c r="C36" s="375"/>
    </row>
    <row r="37" spans="1:3" ht="15" customHeight="1">
      <c r="A37" s="75" t="s">
        <v>56</v>
      </c>
      <c r="B37" s="319">
        <f>+B35*0.03</f>
        <v>50.85</v>
      </c>
      <c r="C37" s="376"/>
    </row>
    <row r="38" spans="1:5" ht="15" customHeight="1">
      <c r="A38" s="77" t="s">
        <v>57</v>
      </c>
      <c r="B38" s="314">
        <f>+B35+B36+B37</f>
        <v>1813.6499999999999</v>
      </c>
      <c r="C38" s="376"/>
      <c r="E38" s="335"/>
    </row>
    <row r="39" spans="1:3" ht="15" customHeight="1">
      <c r="A39" s="75" t="s">
        <v>39</v>
      </c>
      <c r="B39" s="310">
        <v>6000</v>
      </c>
      <c r="C39" s="376"/>
    </row>
    <row r="40" spans="1:3" ht="15" customHeight="1">
      <c r="A40" s="77" t="s">
        <v>91</v>
      </c>
      <c r="B40" s="314">
        <f>+B38/B39*100</f>
        <v>30.227499999999996</v>
      </c>
      <c r="C40" s="376"/>
    </row>
    <row r="41" spans="1:3" ht="15" customHeight="1">
      <c r="A41" s="78" t="s">
        <v>92</v>
      </c>
      <c r="B41" s="315">
        <v>40</v>
      </c>
      <c r="C41" s="377"/>
    </row>
    <row r="43" spans="2:3" ht="12">
      <c r="B43" s="340"/>
      <c r="C43" s="340"/>
    </row>
    <row r="44" spans="2:3" ht="12">
      <c r="B44" s="340"/>
      <c r="C44" s="340"/>
    </row>
    <row r="45" ht="12">
      <c r="B45" s="16"/>
    </row>
    <row r="46" spans="2:3" ht="12">
      <c r="B46" s="340"/>
      <c r="C46" s="340"/>
    </row>
    <row r="47" spans="2:3" ht="12">
      <c r="B47" s="340"/>
      <c r="C47" s="340"/>
    </row>
  </sheetData>
  <sheetProtection/>
  <mergeCells count="10">
    <mergeCell ref="B43:C43"/>
    <mergeCell ref="B44:C44"/>
    <mergeCell ref="B46:C46"/>
    <mergeCell ref="B47:C47"/>
    <mergeCell ref="C36:C41"/>
    <mergeCell ref="A1:C1"/>
    <mergeCell ref="C5:C9"/>
    <mergeCell ref="C11:C26"/>
    <mergeCell ref="C28:C29"/>
    <mergeCell ref="C31:C3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E47"/>
  <sheetViews>
    <sheetView showGridLines="0" zoomScalePageLayoutView="0" workbookViewId="0" topLeftCell="A1">
      <selection activeCell="A1" sqref="A1:IV16384"/>
    </sheetView>
  </sheetViews>
  <sheetFormatPr defaultColWidth="9.125" defaultRowHeight="12.75"/>
  <cols>
    <col min="1" max="1" width="48.50390625" style="15" customWidth="1"/>
    <col min="2" max="2" width="21.875" style="15" customWidth="1"/>
    <col min="3" max="3" width="15.375" style="15" hidden="1" customWidth="1"/>
    <col min="4" max="16384" width="9.125" style="15" customWidth="1"/>
  </cols>
  <sheetData>
    <row r="1" spans="1:2" ht="15" customHeight="1">
      <c r="A1" s="371" t="s">
        <v>331</v>
      </c>
      <c r="B1" s="371"/>
    </row>
    <row r="2" ht="15" customHeight="1"/>
    <row r="3" spans="1:3" ht="15" customHeight="1">
      <c r="A3" s="70" t="s">
        <v>294</v>
      </c>
      <c r="B3" s="70" t="s">
        <v>93</v>
      </c>
      <c r="C3" s="71" t="s">
        <v>80</v>
      </c>
    </row>
    <row r="4" spans="1:3" ht="15" customHeight="1">
      <c r="A4" s="87" t="s">
        <v>43</v>
      </c>
      <c r="B4" s="6">
        <v>325</v>
      </c>
      <c r="C4" s="85">
        <f>B4*100/$B$35</f>
        <v>25.550314465408807</v>
      </c>
    </row>
    <row r="5" spans="1:3" ht="15" customHeight="1">
      <c r="A5" s="74" t="s">
        <v>44</v>
      </c>
      <c r="B5" s="10"/>
      <c r="C5" s="378"/>
    </row>
    <row r="6" spans="1:3" ht="15" customHeight="1">
      <c r="A6" s="88" t="s">
        <v>2</v>
      </c>
      <c r="B6" s="10">
        <v>80</v>
      </c>
      <c r="C6" s="379"/>
    </row>
    <row r="7" spans="1:3" ht="15" customHeight="1">
      <c r="A7" s="88" t="s">
        <v>58</v>
      </c>
      <c r="B7" s="10">
        <v>75</v>
      </c>
      <c r="C7" s="379"/>
    </row>
    <row r="8" spans="1:3" ht="15" customHeight="1">
      <c r="A8" s="88" t="s">
        <v>4</v>
      </c>
      <c r="B8" s="10">
        <v>62</v>
      </c>
      <c r="C8" s="379"/>
    </row>
    <row r="9" spans="1:3" ht="15" customHeight="1">
      <c r="A9" s="88" t="s">
        <v>45</v>
      </c>
      <c r="B9" s="10">
        <v>60</v>
      </c>
      <c r="C9" s="380"/>
    </row>
    <row r="10" spans="1:3" ht="15" customHeight="1">
      <c r="A10" s="89" t="s">
        <v>46</v>
      </c>
      <c r="B10" s="8">
        <f>SUM(B6:B9)</f>
        <v>277</v>
      </c>
      <c r="C10" s="85">
        <f>B10*100/$B$35</f>
        <v>21.77672955974843</v>
      </c>
    </row>
    <row r="11" spans="1:3" ht="15" customHeight="1">
      <c r="A11" s="74" t="s">
        <v>5</v>
      </c>
      <c r="B11" s="10"/>
      <c r="C11" s="378"/>
    </row>
    <row r="12" spans="1:3" ht="15" customHeight="1">
      <c r="A12" s="88" t="s">
        <v>6</v>
      </c>
      <c r="B12" s="10">
        <v>40</v>
      </c>
      <c r="C12" s="379"/>
    </row>
    <row r="13" spans="1:3" ht="15" customHeight="1">
      <c r="A13" s="88" t="s">
        <v>47</v>
      </c>
      <c r="B13" s="10">
        <v>30</v>
      </c>
      <c r="C13" s="379"/>
    </row>
    <row r="14" spans="1:3" ht="15" customHeight="1">
      <c r="A14" s="88" t="s">
        <v>30</v>
      </c>
      <c r="B14" s="10">
        <v>30</v>
      </c>
      <c r="C14" s="379"/>
    </row>
    <row r="15" spans="1:3" ht="15" customHeight="1">
      <c r="A15" s="88" t="s">
        <v>8</v>
      </c>
      <c r="B15" s="10">
        <v>0</v>
      </c>
      <c r="C15" s="379"/>
    </row>
    <row r="16" spans="1:3" ht="15" customHeight="1">
      <c r="A16" s="88" t="s">
        <v>31</v>
      </c>
      <c r="B16" s="325">
        <v>0</v>
      </c>
      <c r="C16" s="379"/>
    </row>
    <row r="17" spans="1:3" ht="15" customHeight="1">
      <c r="A17" s="88" t="s">
        <v>48</v>
      </c>
      <c r="B17" s="10">
        <v>25</v>
      </c>
      <c r="C17" s="379"/>
    </row>
    <row r="18" spans="1:3" ht="15" customHeight="1">
      <c r="A18" s="88" t="s">
        <v>9</v>
      </c>
      <c r="B18" s="10">
        <v>35</v>
      </c>
      <c r="C18" s="379"/>
    </row>
    <row r="19" spans="1:3" ht="15" customHeight="1">
      <c r="A19" s="88" t="s">
        <v>59</v>
      </c>
      <c r="B19" s="10">
        <v>30</v>
      </c>
      <c r="C19" s="379"/>
    </row>
    <row r="20" spans="1:3" ht="15" customHeight="1">
      <c r="A20" s="88" t="s">
        <v>60</v>
      </c>
      <c r="B20" s="10">
        <v>40</v>
      </c>
      <c r="C20" s="379"/>
    </row>
    <row r="21" spans="1:3" ht="15" customHeight="1">
      <c r="A21" s="88" t="s">
        <v>32</v>
      </c>
      <c r="B21" s="325">
        <v>0</v>
      </c>
      <c r="C21" s="379"/>
    </row>
    <row r="22" spans="1:3" ht="15" customHeight="1">
      <c r="A22" s="88" t="s">
        <v>33</v>
      </c>
      <c r="B22" s="10">
        <v>45</v>
      </c>
      <c r="C22" s="379"/>
    </row>
    <row r="23" spans="1:3" ht="15" customHeight="1">
      <c r="A23" s="88" t="s">
        <v>51</v>
      </c>
      <c r="B23" s="325">
        <v>0</v>
      </c>
      <c r="C23" s="379"/>
    </row>
    <row r="24" spans="1:3" ht="15" customHeight="1">
      <c r="A24" s="88" t="s">
        <v>12</v>
      </c>
      <c r="B24" s="10">
        <v>45</v>
      </c>
      <c r="C24" s="379"/>
    </row>
    <row r="25" spans="1:3" ht="15" customHeight="1">
      <c r="A25" s="88" t="s">
        <v>52</v>
      </c>
      <c r="B25" s="10">
        <v>40</v>
      </c>
      <c r="C25" s="379"/>
    </row>
    <row r="26" spans="1:3" ht="15" customHeight="1">
      <c r="A26" s="88" t="s">
        <v>28</v>
      </c>
      <c r="B26" s="10">
        <v>250</v>
      </c>
      <c r="C26" s="380"/>
    </row>
    <row r="27" spans="1:3" ht="15" customHeight="1">
      <c r="A27" s="87" t="s">
        <v>37</v>
      </c>
      <c r="B27" s="8">
        <f>SUM(B12:B26)</f>
        <v>610</v>
      </c>
      <c r="C27" s="85">
        <f>B27*100/$B$35</f>
        <v>47.9559748427673</v>
      </c>
    </row>
    <row r="28" spans="1:3" ht="15" customHeight="1">
      <c r="A28" s="74" t="s">
        <v>14</v>
      </c>
      <c r="B28" s="10"/>
      <c r="C28" s="378"/>
    </row>
    <row r="29" spans="1:3" ht="15" customHeight="1">
      <c r="A29" s="88" t="s">
        <v>53</v>
      </c>
      <c r="B29" s="10">
        <v>60</v>
      </c>
      <c r="C29" s="380"/>
    </row>
    <row r="30" spans="1:3" ht="15" customHeight="1">
      <c r="A30" s="89" t="s">
        <v>54</v>
      </c>
      <c r="B30" s="8">
        <v>60</v>
      </c>
      <c r="C30" s="85">
        <f>B30*100/$B$35</f>
        <v>4.716981132075472</v>
      </c>
    </row>
    <row r="31" spans="1:3" ht="15" customHeight="1">
      <c r="A31" s="74" t="s">
        <v>19</v>
      </c>
      <c r="B31" s="10"/>
      <c r="C31" s="375"/>
    </row>
    <row r="32" spans="1:3" ht="15" customHeight="1">
      <c r="A32" s="88" t="s">
        <v>55</v>
      </c>
      <c r="B32" s="325">
        <v>0</v>
      </c>
      <c r="C32" s="376"/>
    </row>
    <row r="33" spans="1:3" ht="15" customHeight="1">
      <c r="A33" s="91" t="s">
        <v>29</v>
      </c>
      <c r="B33" s="325">
        <v>0</v>
      </c>
      <c r="C33" s="377"/>
    </row>
    <row r="34" spans="1:3" ht="15" customHeight="1">
      <c r="A34" s="92" t="s">
        <v>38</v>
      </c>
      <c r="B34" s="331">
        <v>0</v>
      </c>
      <c r="C34" s="73">
        <f>B34*100/$B$35</f>
        <v>0</v>
      </c>
    </row>
    <row r="35" spans="1:3" ht="15" customHeight="1">
      <c r="A35" s="74" t="s">
        <v>23</v>
      </c>
      <c r="B35" s="314">
        <f>B4+B10+B27+B30</f>
        <v>1272</v>
      </c>
      <c r="C35" s="73">
        <f>B35*100/$B$35</f>
        <v>100</v>
      </c>
    </row>
    <row r="36" spans="1:3" ht="15" customHeight="1">
      <c r="A36" s="88" t="s">
        <v>311</v>
      </c>
      <c r="B36" s="319">
        <f>+B35*0.04</f>
        <v>50.88</v>
      </c>
      <c r="C36" s="375"/>
    </row>
    <row r="37" spans="1:3" ht="15" customHeight="1">
      <c r="A37" s="88" t="s">
        <v>56</v>
      </c>
      <c r="B37" s="319">
        <f>+B35*0.03</f>
        <v>38.16</v>
      </c>
      <c r="C37" s="376"/>
    </row>
    <row r="38" spans="1:3" ht="15" customHeight="1">
      <c r="A38" s="90" t="s">
        <v>57</v>
      </c>
      <c r="B38" s="314">
        <f>B35+B36+B37</f>
        <v>1361.0400000000002</v>
      </c>
      <c r="C38" s="376"/>
    </row>
    <row r="39" spans="1:3" ht="15" customHeight="1">
      <c r="A39" s="88" t="s">
        <v>39</v>
      </c>
      <c r="B39" s="13">
        <v>1220</v>
      </c>
      <c r="C39" s="376"/>
    </row>
    <row r="40" spans="1:5" ht="15" customHeight="1">
      <c r="A40" s="90" t="s">
        <v>91</v>
      </c>
      <c r="B40" s="8">
        <f>+B38/B39*100</f>
        <v>111.56065573770493</v>
      </c>
      <c r="C40" s="376"/>
      <c r="E40" s="335"/>
    </row>
    <row r="41" spans="1:3" ht="15" customHeight="1">
      <c r="A41" s="74" t="s">
        <v>92</v>
      </c>
      <c r="B41" s="6">
        <v>190</v>
      </c>
      <c r="C41" s="377"/>
    </row>
    <row r="42" ht="15" customHeight="1"/>
    <row r="43" spans="2:3" ht="15" customHeight="1">
      <c r="B43" s="340"/>
      <c r="C43" s="340"/>
    </row>
    <row r="44" spans="2:3" ht="15" customHeight="1">
      <c r="B44" s="340"/>
      <c r="C44" s="340"/>
    </row>
    <row r="45" ht="15" customHeight="1">
      <c r="B45" s="16"/>
    </row>
    <row r="46" spans="2:3" ht="15" customHeight="1">
      <c r="B46" s="340"/>
      <c r="C46" s="340"/>
    </row>
    <row r="47" spans="2:3" ht="15" customHeight="1">
      <c r="B47" s="340"/>
      <c r="C47" s="340"/>
    </row>
  </sheetData>
  <sheetProtection/>
  <mergeCells count="10">
    <mergeCell ref="B43:C43"/>
    <mergeCell ref="B44:C44"/>
    <mergeCell ref="B46:C46"/>
    <mergeCell ref="B47:C47"/>
    <mergeCell ref="A1:B1"/>
    <mergeCell ref="C36:C41"/>
    <mergeCell ref="C5:C9"/>
    <mergeCell ref="C11:C26"/>
    <mergeCell ref="C28:C29"/>
    <mergeCell ref="C31:C3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47"/>
  <sheetViews>
    <sheetView showGridLines="0" zoomScale="80" zoomScaleNormal="80" zoomScalePageLayoutView="0" workbookViewId="0" topLeftCell="A1">
      <selection activeCell="A13" sqref="A1:IV16384"/>
    </sheetView>
  </sheetViews>
  <sheetFormatPr defaultColWidth="9.125" defaultRowHeight="12.75"/>
  <cols>
    <col min="1" max="1" width="44.625" style="15" customWidth="1"/>
    <col min="2" max="2" width="18.375" style="15" customWidth="1"/>
    <col min="3" max="3" width="17.125" style="15" customWidth="1"/>
    <col min="4" max="16384" width="9.125" style="15" customWidth="1"/>
  </cols>
  <sheetData>
    <row r="1" spans="1:3" ht="12">
      <c r="A1" s="371" t="s">
        <v>332</v>
      </c>
      <c r="B1" s="371"/>
      <c r="C1" s="371"/>
    </row>
    <row r="3" spans="1:3" ht="15" customHeight="1">
      <c r="A3" s="70" t="s">
        <v>294</v>
      </c>
      <c r="B3" s="70" t="s">
        <v>94</v>
      </c>
      <c r="C3" s="71" t="s">
        <v>80</v>
      </c>
    </row>
    <row r="4" spans="1:3" ht="15" customHeight="1">
      <c r="A4" s="87" t="s">
        <v>43</v>
      </c>
      <c r="B4" s="6">
        <v>325</v>
      </c>
      <c r="C4" s="85">
        <f>B4*100/$B$35</f>
        <v>24.417731029301276</v>
      </c>
    </row>
    <row r="5" spans="1:3" ht="15" customHeight="1">
      <c r="A5" s="74" t="s">
        <v>44</v>
      </c>
      <c r="B5" s="10"/>
      <c r="C5" s="378"/>
    </row>
    <row r="6" spans="1:3" ht="15" customHeight="1">
      <c r="A6" s="88" t="s">
        <v>2</v>
      </c>
      <c r="B6" s="10">
        <v>85</v>
      </c>
      <c r="C6" s="379"/>
    </row>
    <row r="7" spans="1:3" ht="15" customHeight="1">
      <c r="A7" s="88" t="s">
        <v>61</v>
      </c>
      <c r="B7" s="10">
        <v>85</v>
      </c>
      <c r="C7" s="379"/>
    </row>
    <row r="8" spans="1:3" ht="15" customHeight="1">
      <c r="A8" s="88" t="s">
        <v>4</v>
      </c>
      <c r="B8" s="10">
        <v>60</v>
      </c>
      <c r="C8" s="379"/>
    </row>
    <row r="9" spans="1:3" ht="15" customHeight="1">
      <c r="A9" s="88" t="s">
        <v>45</v>
      </c>
      <c r="B9" s="10">
        <v>70</v>
      </c>
      <c r="C9" s="380"/>
    </row>
    <row r="10" spans="1:3" ht="15" customHeight="1">
      <c r="A10" s="89" t="s">
        <v>46</v>
      </c>
      <c r="B10" s="8">
        <f>SUM(B6:B9)</f>
        <v>300</v>
      </c>
      <c r="C10" s="85">
        <f>B10*100/$B$35</f>
        <v>22.53944402704733</v>
      </c>
    </row>
    <row r="11" spans="1:3" ht="15" customHeight="1">
      <c r="A11" s="74" t="s">
        <v>5</v>
      </c>
      <c r="B11" s="10"/>
      <c r="C11" s="378"/>
    </row>
    <row r="12" spans="1:3" ht="15" customHeight="1">
      <c r="A12" s="88" t="s">
        <v>6</v>
      </c>
      <c r="B12" s="10">
        <v>40</v>
      </c>
      <c r="C12" s="379"/>
    </row>
    <row r="13" spans="1:3" ht="15" customHeight="1">
      <c r="A13" s="88" t="s">
        <v>47</v>
      </c>
      <c r="B13" s="10">
        <v>30</v>
      </c>
      <c r="C13" s="379"/>
    </row>
    <row r="14" spans="1:3" ht="15" customHeight="1">
      <c r="A14" s="88" t="s">
        <v>30</v>
      </c>
      <c r="B14" s="10">
        <v>30</v>
      </c>
      <c r="C14" s="379"/>
    </row>
    <row r="15" spans="1:3" ht="15" customHeight="1">
      <c r="A15" s="88" t="s">
        <v>8</v>
      </c>
      <c r="B15" s="10">
        <v>0</v>
      </c>
      <c r="C15" s="379"/>
    </row>
    <row r="16" spans="1:3" ht="15" customHeight="1">
      <c r="A16" s="88" t="s">
        <v>31</v>
      </c>
      <c r="B16" s="329">
        <v>0</v>
      </c>
      <c r="C16" s="379"/>
    </row>
    <row r="17" spans="1:3" ht="15" customHeight="1">
      <c r="A17" s="88" t="s">
        <v>48</v>
      </c>
      <c r="B17" s="329">
        <v>25</v>
      </c>
      <c r="C17" s="379"/>
    </row>
    <row r="18" spans="1:3" ht="15" customHeight="1">
      <c r="A18" s="88" t="s">
        <v>9</v>
      </c>
      <c r="B18" s="329">
        <v>26</v>
      </c>
      <c r="C18" s="379"/>
    </row>
    <row r="19" spans="1:3" ht="15" customHeight="1">
      <c r="A19" s="88" t="s">
        <v>62</v>
      </c>
      <c r="B19" s="329">
        <v>30</v>
      </c>
      <c r="C19" s="379"/>
    </row>
    <row r="20" spans="1:3" ht="15" customHeight="1">
      <c r="A20" s="88" t="s">
        <v>63</v>
      </c>
      <c r="B20" s="329">
        <v>40</v>
      </c>
      <c r="C20" s="379"/>
    </row>
    <row r="21" spans="1:3" ht="15" customHeight="1">
      <c r="A21" s="88" t="s">
        <v>32</v>
      </c>
      <c r="B21" s="329">
        <v>15</v>
      </c>
      <c r="C21" s="379"/>
    </row>
    <row r="22" spans="1:3" ht="15" customHeight="1">
      <c r="A22" s="88" t="s">
        <v>33</v>
      </c>
      <c r="B22" s="329">
        <v>70</v>
      </c>
      <c r="C22" s="379"/>
    </row>
    <row r="23" spans="1:3" ht="15" customHeight="1">
      <c r="A23" s="88" t="s">
        <v>51</v>
      </c>
      <c r="B23" s="329">
        <v>0</v>
      </c>
      <c r="C23" s="379"/>
    </row>
    <row r="24" spans="1:3" ht="15" customHeight="1">
      <c r="A24" s="88" t="s">
        <v>12</v>
      </c>
      <c r="B24" s="10">
        <v>45</v>
      </c>
      <c r="C24" s="379"/>
    </row>
    <row r="25" spans="1:3" ht="15" customHeight="1">
      <c r="A25" s="88" t="s">
        <v>52</v>
      </c>
      <c r="B25" s="10">
        <v>35</v>
      </c>
      <c r="C25" s="379"/>
    </row>
    <row r="26" spans="1:3" ht="15" customHeight="1">
      <c r="A26" s="88" t="s">
        <v>28</v>
      </c>
      <c r="B26" s="10">
        <v>250</v>
      </c>
      <c r="C26" s="380"/>
    </row>
    <row r="27" spans="1:3" ht="15" customHeight="1">
      <c r="A27" s="89" t="s">
        <v>37</v>
      </c>
      <c r="B27" s="8">
        <f>SUM(B12:B26)</f>
        <v>636</v>
      </c>
      <c r="C27" s="85">
        <f>B27*100/$B$35</f>
        <v>47.78362133734034</v>
      </c>
    </row>
    <row r="28" spans="1:3" ht="15" customHeight="1">
      <c r="A28" s="74" t="s">
        <v>14</v>
      </c>
      <c r="B28" s="10"/>
      <c r="C28" s="378"/>
    </row>
    <row r="29" spans="1:3" ht="15" customHeight="1">
      <c r="A29" s="88" t="s">
        <v>53</v>
      </c>
      <c r="B29" s="10">
        <v>70</v>
      </c>
      <c r="C29" s="380"/>
    </row>
    <row r="30" spans="1:3" ht="15" customHeight="1">
      <c r="A30" s="90" t="s">
        <v>54</v>
      </c>
      <c r="B30" s="8">
        <v>70</v>
      </c>
      <c r="C30" s="85">
        <f>B30*100/$B$35</f>
        <v>5.259203606311044</v>
      </c>
    </row>
    <row r="31" spans="1:3" ht="15" customHeight="1">
      <c r="A31" s="90" t="s">
        <v>19</v>
      </c>
      <c r="B31" s="10"/>
      <c r="C31" s="375"/>
    </row>
    <row r="32" spans="1:3" ht="15" customHeight="1">
      <c r="A32" s="88" t="s">
        <v>55</v>
      </c>
      <c r="B32" s="325">
        <v>0</v>
      </c>
      <c r="C32" s="376"/>
    </row>
    <row r="33" spans="1:3" ht="15" customHeight="1">
      <c r="A33" s="91" t="s">
        <v>29</v>
      </c>
      <c r="B33" s="325">
        <v>0</v>
      </c>
      <c r="C33" s="377"/>
    </row>
    <row r="34" spans="1:3" ht="15" customHeight="1">
      <c r="A34" s="92" t="s">
        <v>38</v>
      </c>
      <c r="B34" s="330">
        <v>0</v>
      </c>
      <c r="C34" s="73">
        <f>B34*100/$B$35</f>
        <v>0</v>
      </c>
    </row>
    <row r="35" spans="1:3" ht="15" customHeight="1">
      <c r="A35" s="74" t="s">
        <v>23</v>
      </c>
      <c r="B35" s="314">
        <f>B4+B10+B27+B30</f>
        <v>1331</v>
      </c>
      <c r="C35" s="73">
        <f>B35*100/$B$35</f>
        <v>100</v>
      </c>
    </row>
    <row r="36" spans="1:3" ht="15" customHeight="1">
      <c r="A36" s="88" t="s">
        <v>311</v>
      </c>
      <c r="B36" s="319">
        <f>+B35*0.04</f>
        <v>53.24</v>
      </c>
      <c r="C36" s="375"/>
    </row>
    <row r="37" spans="1:3" ht="15" customHeight="1">
      <c r="A37" s="88" t="s">
        <v>56</v>
      </c>
      <c r="B37" s="319">
        <f>+B35*0.03</f>
        <v>39.93</v>
      </c>
      <c r="C37" s="376"/>
    </row>
    <row r="38" spans="1:3" ht="15" customHeight="1">
      <c r="A38" s="90" t="s">
        <v>57</v>
      </c>
      <c r="B38" s="314">
        <f>+B37+B36+B35</f>
        <v>1424.17</v>
      </c>
      <c r="C38" s="376"/>
    </row>
    <row r="39" spans="1:3" ht="15" customHeight="1">
      <c r="A39" s="88" t="s">
        <v>39</v>
      </c>
      <c r="B39" s="13">
        <v>3300</v>
      </c>
      <c r="C39" s="376"/>
    </row>
    <row r="40" spans="1:3" ht="15" customHeight="1">
      <c r="A40" s="90" t="s">
        <v>91</v>
      </c>
      <c r="B40" s="8">
        <f>+B38/B39*100</f>
        <v>43.15666666666667</v>
      </c>
      <c r="C40" s="376"/>
    </row>
    <row r="41" spans="1:3" ht="15" customHeight="1">
      <c r="A41" s="74" t="s">
        <v>92</v>
      </c>
      <c r="B41" s="6">
        <v>60</v>
      </c>
      <c r="C41" s="377"/>
    </row>
    <row r="43" spans="2:3" ht="12">
      <c r="B43" s="340"/>
      <c r="C43" s="340"/>
    </row>
    <row r="44" spans="2:3" ht="12">
      <c r="B44" s="340"/>
      <c r="C44" s="340"/>
    </row>
    <row r="45" ht="12">
      <c r="B45" s="16"/>
    </row>
    <row r="46" spans="2:3" ht="12">
      <c r="B46" s="340"/>
      <c r="C46" s="340"/>
    </row>
    <row r="47" spans="2:3" ht="12">
      <c r="B47" s="340"/>
      <c r="C47" s="340"/>
    </row>
  </sheetData>
  <sheetProtection/>
  <mergeCells count="10">
    <mergeCell ref="B43:C43"/>
    <mergeCell ref="B44:C44"/>
    <mergeCell ref="B46:C46"/>
    <mergeCell ref="B47:C47"/>
    <mergeCell ref="A1:C1"/>
    <mergeCell ref="C31:C33"/>
    <mergeCell ref="C36:C41"/>
    <mergeCell ref="C5:C9"/>
    <mergeCell ref="C11:C26"/>
    <mergeCell ref="C28:C2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C47"/>
  <sheetViews>
    <sheetView zoomScalePageLayoutView="0" workbookViewId="0" topLeftCell="A1">
      <selection activeCell="A19" sqref="A1:IV16384"/>
    </sheetView>
  </sheetViews>
  <sheetFormatPr defaultColWidth="9.125" defaultRowHeight="12.75"/>
  <cols>
    <col min="1" max="1" width="44.625" style="15" customWidth="1"/>
    <col min="2" max="2" width="18.375" style="15" customWidth="1"/>
    <col min="3" max="3" width="17.125" style="15" customWidth="1"/>
    <col min="4" max="16384" width="9.125" style="15" customWidth="1"/>
  </cols>
  <sheetData>
    <row r="1" spans="1:3" ht="12">
      <c r="A1" s="371" t="s">
        <v>333</v>
      </c>
      <c r="B1" s="371"/>
      <c r="C1" s="371"/>
    </row>
    <row r="3" spans="1:3" ht="15" customHeight="1">
      <c r="A3" s="70" t="s">
        <v>294</v>
      </c>
      <c r="B3" s="70" t="s">
        <v>94</v>
      </c>
      <c r="C3" s="71" t="s">
        <v>80</v>
      </c>
    </row>
    <row r="4" spans="1:3" ht="15" customHeight="1">
      <c r="A4" s="87" t="s">
        <v>43</v>
      </c>
      <c r="B4" s="6">
        <v>325</v>
      </c>
      <c r="C4" s="85">
        <f>B4*100/$B$35</f>
        <v>22.033898305084747</v>
      </c>
    </row>
    <row r="5" spans="1:3" ht="15" customHeight="1">
      <c r="A5" s="74" t="s">
        <v>44</v>
      </c>
      <c r="B5" s="10"/>
      <c r="C5" s="378"/>
    </row>
    <row r="6" spans="1:3" ht="15" customHeight="1">
      <c r="A6" s="88" t="s">
        <v>2</v>
      </c>
      <c r="B6" s="10">
        <v>80</v>
      </c>
      <c r="C6" s="379"/>
    </row>
    <row r="7" spans="1:3" ht="15" customHeight="1">
      <c r="A7" s="88" t="s">
        <v>61</v>
      </c>
      <c r="B7" s="10">
        <v>85</v>
      </c>
      <c r="C7" s="379"/>
    </row>
    <row r="8" spans="1:3" ht="15" customHeight="1">
      <c r="A8" s="88" t="s">
        <v>4</v>
      </c>
      <c r="B8" s="10">
        <v>70</v>
      </c>
      <c r="C8" s="379"/>
    </row>
    <row r="9" spans="1:3" ht="15" customHeight="1">
      <c r="A9" s="88" t="s">
        <v>45</v>
      </c>
      <c r="B9" s="10">
        <v>80</v>
      </c>
      <c r="C9" s="380"/>
    </row>
    <row r="10" spans="1:3" ht="15" customHeight="1">
      <c r="A10" s="89" t="s">
        <v>46</v>
      </c>
      <c r="B10" s="8">
        <f>SUM(B6:B9)</f>
        <v>315</v>
      </c>
      <c r="C10" s="85">
        <f>B10*100/$B$35</f>
        <v>21.35593220338983</v>
      </c>
    </row>
    <row r="11" spans="1:3" ht="15" customHeight="1">
      <c r="A11" s="74" t="s">
        <v>5</v>
      </c>
      <c r="B11" s="10"/>
      <c r="C11" s="378"/>
    </row>
    <row r="12" spans="1:3" ht="15" customHeight="1">
      <c r="A12" s="88" t="s">
        <v>6</v>
      </c>
      <c r="B12" s="10">
        <v>40</v>
      </c>
      <c r="C12" s="379"/>
    </row>
    <row r="13" spans="1:3" ht="15" customHeight="1">
      <c r="A13" s="88" t="s">
        <v>47</v>
      </c>
      <c r="B13" s="10">
        <v>30</v>
      </c>
      <c r="C13" s="379"/>
    </row>
    <row r="14" spans="1:3" ht="15" customHeight="1">
      <c r="A14" s="88" t="s">
        <v>30</v>
      </c>
      <c r="B14" s="10">
        <v>30</v>
      </c>
      <c r="C14" s="379"/>
    </row>
    <row r="15" spans="1:3" ht="15" customHeight="1">
      <c r="A15" s="88" t="s">
        <v>8</v>
      </c>
      <c r="B15" s="10">
        <v>0</v>
      </c>
      <c r="C15" s="379"/>
    </row>
    <row r="16" spans="1:3" ht="15" customHeight="1">
      <c r="A16" s="88" t="s">
        <v>31</v>
      </c>
      <c r="B16" s="329">
        <v>0</v>
      </c>
      <c r="C16" s="379"/>
    </row>
    <row r="17" spans="1:3" ht="15" customHeight="1">
      <c r="A17" s="88" t="s">
        <v>48</v>
      </c>
      <c r="B17" s="329">
        <v>30</v>
      </c>
      <c r="C17" s="379"/>
    </row>
    <row r="18" spans="1:3" ht="15" customHeight="1">
      <c r="A18" s="88" t="s">
        <v>9</v>
      </c>
      <c r="B18" s="329">
        <v>30</v>
      </c>
      <c r="C18" s="379"/>
    </row>
    <row r="19" spans="1:3" ht="15" customHeight="1">
      <c r="A19" s="88" t="s">
        <v>62</v>
      </c>
      <c r="B19" s="329">
        <v>30</v>
      </c>
      <c r="C19" s="379"/>
    </row>
    <row r="20" spans="1:3" ht="15" customHeight="1">
      <c r="A20" s="88" t="s">
        <v>63</v>
      </c>
      <c r="B20" s="329">
        <v>40</v>
      </c>
      <c r="C20" s="379"/>
    </row>
    <row r="21" spans="1:3" ht="15" customHeight="1">
      <c r="A21" s="88" t="s">
        <v>32</v>
      </c>
      <c r="B21" s="329">
        <v>18</v>
      </c>
      <c r="C21" s="379"/>
    </row>
    <row r="22" spans="1:3" ht="15" customHeight="1">
      <c r="A22" s="88" t="s">
        <v>33</v>
      </c>
      <c r="B22" s="329">
        <v>70</v>
      </c>
      <c r="C22" s="379"/>
    </row>
    <row r="23" spans="1:3" ht="15" customHeight="1">
      <c r="A23" s="88" t="s">
        <v>51</v>
      </c>
      <c r="B23" s="329">
        <v>25</v>
      </c>
      <c r="C23" s="379"/>
    </row>
    <row r="24" spans="1:3" ht="15" customHeight="1">
      <c r="A24" s="88" t="s">
        <v>12</v>
      </c>
      <c r="B24" s="10">
        <v>52</v>
      </c>
      <c r="C24" s="379"/>
    </row>
    <row r="25" spans="1:3" ht="15" customHeight="1">
      <c r="A25" s="88" t="s">
        <v>52</v>
      </c>
      <c r="B25" s="10">
        <v>40</v>
      </c>
      <c r="C25" s="379"/>
    </row>
    <row r="26" spans="1:3" ht="15" customHeight="1">
      <c r="A26" s="88" t="s">
        <v>28</v>
      </c>
      <c r="B26" s="10">
        <v>300</v>
      </c>
      <c r="C26" s="380"/>
    </row>
    <row r="27" spans="1:3" ht="15" customHeight="1">
      <c r="A27" s="89" t="s">
        <v>37</v>
      </c>
      <c r="B27" s="8">
        <f>SUM(B12:B26)</f>
        <v>735</v>
      </c>
      <c r="C27" s="85">
        <f>B27*100/$B$35</f>
        <v>49.83050847457627</v>
      </c>
    </row>
    <row r="28" spans="1:3" ht="15" customHeight="1">
      <c r="A28" s="74" t="s">
        <v>14</v>
      </c>
      <c r="B28" s="10"/>
      <c r="C28" s="378"/>
    </row>
    <row r="29" spans="1:3" ht="15" customHeight="1">
      <c r="A29" s="88" t="s">
        <v>53</v>
      </c>
      <c r="B29" s="10">
        <v>50</v>
      </c>
      <c r="C29" s="380"/>
    </row>
    <row r="30" spans="1:3" ht="15" customHeight="1">
      <c r="A30" s="90" t="s">
        <v>54</v>
      </c>
      <c r="B30" s="8">
        <v>50</v>
      </c>
      <c r="C30" s="85">
        <f>B30*100/$B$35</f>
        <v>3.389830508474576</v>
      </c>
    </row>
    <row r="31" spans="1:3" ht="15" customHeight="1">
      <c r="A31" s="90" t="s">
        <v>19</v>
      </c>
      <c r="B31" s="10"/>
      <c r="C31" s="375"/>
    </row>
    <row r="32" spans="1:3" ht="15" customHeight="1">
      <c r="A32" s="88" t="s">
        <v>55</v>
      </c>
      <c r="B32" s="325">
        <v>50</v>
      </c>
      <c r="C32" s="376"/>
    </row>
    <row r="33" spans="1:3" ht="15" customHeight="1">
      <c r="A33" s="91" t="s">
        <v>29</v>
      </c>
      <c r="B33" s="325">
        <v>0</v>
      </c>
      <c r="C33" s="377"/>
    </row>
    <row r="34" spans="1:3" ht="15" customHeight="1">
      <c r="A34" s="92" t="s">
        <v>38</v>
      </c>
      <c r="B34" s="330">
        <v>50</v>
      </c>
      <c r="C34" s="73">
        <f>B34*100/$B$35</f>
        <v>3.389830508474576</v>
      </c>
    </row>
    <row r="35" spans="1:3" ht="15" customHeight="1">
      <c r="A35" s="74" t="s">
        <v>23</v>
      </c>
      <c r="B35" s="314">
        <f>B4+B10+B27+B30+B34</f>
        <v>1475</v>
      </c>
      <c r="C35" s="73">
        <f>B35*100/$B$35</f>
        <v>100</v>
      </c>
    </row>
    <row r="36" spans="1:3" ht="15" customHeight="1">
      <c r="A36" s="88" t="s">
        <v>311</v>
      </c>
      <c r="B36" s="319">
        <f>+B35*0.04</f>
        <v>59</v>
      </c>
      <c r="C36" s="375"/>
    </row>
    <row r="37" spans="1:3" ht="15" customHeight="1">
      <c r="A37" s="88" t="s">
        <v>56</v>
      </c>
      <c r="B37" s="319">
        <f>+B35*0.03</f>
        <v>44.25</v>
      </c>
      <c r="C37" s="376"/>
    </row>
    <row r="38" spans="1:3" ht="15" customHeight="1">
      <c r="A38" s="90" t="s">
        <v>57</v>
      </c>
      <c r="B38" s="314">
        <f>+B35+B36+B37</f>
        <v>1578.25</v>
      </c>
      <c r="C38" s="376"/>
    </row>
    <row r="39" spans="1:3" ht="15" customHeight="1">
      <c r="A39" s="88" t="s">
        <v>39</v>
      </c>
      <c r="B39" s="13">
        <v>2250</v>
      </c>
      <c r="C39" s="376"/>
    </row>
    <row r="40" spans="1:3" ht="15" customHeight="1">
      <c r="A40" s="90" t="s">
        <v>91</v>
      </c>
      <c r="B40" s="8">
        <f>+B38/B39*100</f>
        <v>70.14444444444445</v>
      </c>
      <c r="C40" s="376"/>
    </row>
    <row r="41" spans="1:3" ht="15" customHeight="1">
      <c r="A41" s="74" t="s">
        <v>92</v>
      </c>
      <c r="B41" s="6">
        <v>125</v>
      </c>
      <c r="C41" s="377"/>
    </row>
    <row r="43" spans="2:3" ht="12">
      <c r="B43" s="340"/>
      <c r="C43" s="340"/>
    </row>
    <row r="44" spans="2:3" ht="12">
      <c r="B44" s="340"/>
      <c r="C44" s="340"/>
    </row>
    <row r="45" ht="12">
      <c r="B45" s="16"/>
    </row>
    <row r="46" spans="2:3" ht="12">
      <c r="B46" s="340"/>
      <c r="C46" s="340"/>
    </row>
    <row r="47" spans="2:3" ht="12">
      <c r="B47" s="340"/>
      <c r="C47" s="340"/>
    </row>
  </sheetData>
  <sheetProtection/>
  <mergeCells count="10">
    <mergeCell ref="B43:C43"/>
    <mergeCell ref="B44:C44"/>
    <mergeCell ref="B46:C46"/>
    <mergeCell ref="B47:C47"/>
    <mergeCell ref="A1:C1"/>
    <mergeCell ref="C31:C33"/>
    <mergeCell ref="C36:C41"/>
    <mergeCell ref="C5:C9"/>
    <mergeCell ref="C11:C26"/>
    <mergeCell ref="C28:C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C47"/>
  <sheetViews>
    <sheetView showGridLines="0" zoomScale="75" zoomScaleNormal="75" zoomScalePageLayoutView="0" workbookViewId="0" topLeftCell="A1">
      <selection activeCell="A10" sqref="A1:IV16384"/>
    </sheetView>
  </sheetViews>
  <sheetFormatPr defaultColWidth="9.125" defaultRowHeight="12.75"/>
  <cols>
    <col min="1" max="1" width="39.625" style="15" customWidth="1"/>
    <col min="2" max="2" width="26.50390625" style="15" customWidth="1"/>
    <col min="3" max="3" width="17.50390625" style="15" customWidth="1"/>
    <col min="4" max="16384" width="9.125" style="15" customWidth="1"/>
  </cols>
  <sheetData>
    <row r="1" spans="1:3" ht="15" customHeight="1">
      <c r="A1" s="371" t="s">
        <v>334</v>
      </c>
      <c r="B1" s="371"/>
      <c r="C1" s="371"/>
    </row>
    <row r="2" ht="15" customHeight="1"/>
    <row r="3" spans="1:3" ht="15" customHeight="1">
      <c r="A3" s="70" t="s">
        <v>294</v>
      </c>
      <c r="B3" s="70" t="s">
        <v>94</v>
      </c>
      <c r="C3" s="71" t="s">
        <v>80</v>
      </c>
    </row>
    <row r="4" spans="1:3" ht="15" customHeight="1">
      <c r="A4" s="72" t="s">
        <v>43</v>
      </c>
      <c r="B4" s="322">
        <v>275</v>
      </c>
      <c r="C4" s="85">
        <f>B4*100/$B$35</f>
        <v>26.49325626204239</v>
      </c>
    </row>
    <row r="5" spans="1:3" ht="15" customHeight="1">
      <c r="A5" s="86" t="s">
        <v>44</v>
      </c>
      <c r="B5" s="323"/>
      <c r="C5" s="378"/>
    </row>
    <row r="6" spans="1:3" ht="15" customHeight="1">
      <c r="A6" s="75" t="s">
        <v>2</v>
      </c>
      <c r="B6" s="311">
        <v>70</v>
      </c>
      <c r="C6" s="379"/>
    </row>
    <row r="7" spans="1:3" ht="15" customHeight="1">
      <c r="A7" s="23" t="s">
        <v>58</v>
      </c>
      <c r="B7" s="311">
        <v>60</v>
      </c>
      <c r="C7" s="379"/>
    </row>
    <row r="8" spans="1:3" ht="15" customHeight="1">
      <c r="A8" s="75" t="s">
        <v>4</v>
      </c>
      <c r="B8" s="311">
        <v>55</v>
      </c>
      <c r="C8" s="379"/>
    </row>
    <row r="9" spans="1:3" ht="15" customHeight="1">
      <c r="A9" s="75" t="s">
        <v>45</v>
      </c>
      <c r="B9" s="311">
        <v>50</v>
      </c>
      <c r="C9" s="380"/>
    </row>
    <row r="10" spans="1:3" ht="15" customHeight="1">
      <c r="A10" s="72" t="s">
        <v>46</v>
      </c>
      <c r="B10" s="309">
        <f>SUM(B6:B9)</f>
        <v>235</v>
      </c>
      <c r="C10" s="85">
        <f>B10*100/$B$35</f>
        <v>22.639691714836225</v>
      </c>
    </row>
    <row r="11" spans="1:3" ht="15" customHeight="1">
      <c r="A11" s="74" t="s">
        <v>5</v>
      </c>
      <c r="B11" s="324"/>
      <c r="C11" s="378"/>
    </row>
    <row r="12" spans="1:3" ht="15" customHeight="1">
      <c r="A12" s="75" t="s">
        <v>6</v>
      </c>
      <c r="B12" s="311">
        <v>40</v>
      </c>
      <c r="C12" s="379"/>
    </row>
    <row r="13" spans="1:3" ht="15" customHeight="1">
      <c r="A13" s="75" t="s">
        <v>47</v>
      </c>
      <c r="B13" s="10">
        <v>30</v>
      </c>
      <c r="C13" s="379"/>
    </row>
    <row r="14" spans="1:3" ht="15" customHeight="1">
      <c r="A14" s="75" t="s">
        <v>30</v>
      </c>
      <c r="B14" s="10">
        <v>35</v>
      </c>
      <c r="C14" s="379"/>
    </row>
    <row r="15" spans="1:3" ht="15" customHeight="1">
      <c r="A15" s="75" t="s">
        <v>8</v>
      </c>
      <c r="B15" s="10">
        <v>0</v>
      </c>
      <c r="C15" s="379"/>
    </row>
    <row r="16" spans="1:3" ht="15" customHeight="1">
      <c r="A16" s="75" t="s">
        <v>31</v>
      </c>
      <c r="B16" s="325">
        <v>0</v>
      </c>
      <c r="C16" s="379"/>
    </row>
    <row r="17" spans="1:3" ht="15" customHeight="1">
      <c r="A17" s="75" t="s">
        <v>48</v>
      </c>
      <c r="B17" s="10">
        <v>23</v>
      </c>
      <c r="C17" s="379"/>
    </row>
    <row r="18" spans="1:3" ht="15" customHeight="1">
      <c r="A18" s="75" t="s">
        <v>9</v>
      </c>
      <c r="B18" s="311">
        <v>35</v>
      </c>
      <c r="C18" s="379"/>
    </row>
    <row r="19" spans="1:3" ht="15" customHeight="1">
      <c r="A19" s="75" t="s">
        <v>64</v>
      </c>
      <c r="B19" s="311">
        <v>25</v>
      </c>
      <c r="C19" s="379"/>
    </row>
    <row r="20" spans="1:3" ht="15" customHeight="1">
      <c r="A20" s="23" t="s">
        <v>60</v>
      </c>
      <c r="B20" s="311">
        <v>30</v>
      </c>
      <c r="C20" s="379"/>
    </row>
    <row r="21" spans="1:3" ht="15" customHeight="1">
      <c r="A21" s="75" t="s">
        <v>32</v>
      </c>
      <c r="B21" s="311">
        <v>15</v>
      </c>
      <c r="C21" s="379"/>
    </row>
    <row r="22" spans="1:3" ht="15" customHeight="1">
      <c r="A22" s="75" t="s">
        <v>33</v>
      </c>
      <c r="B22" s="311">
        <v>55</v>
      </c>
      <c r="C22" s="379"/>
    </row>
    <row r="23" spans="1:3" ht="15" customHeight="1">
      <c r="A23" s="75" t="s">
        <v>51</v>
      </c>
      <c r="B23" s="325">
        <v>0</v>
      </c>
      <c r="C23" s="379"/>
    </row>
    <row r="24" spans="1:3" ht="15" customHeight="1">
      <c r="A24" s="75" t="s">
        <v>12</v>
      </c>
      <c r="B24" s="311">
        <v>50</v>
      </c>
      <c r="C24" s="379"/>
    </row>
    <row r="25" spans="1:3" ht="15" customHeight="1">
      <c r="A25" s="75" t="s">
        <v>52</v>
      </c>
      <c r="B25" s="311">
        <v>30</v>
      </c>
      <c r="C25" s="379"/>
    </row>
    <row r="26" spans="1:3" ht="15" customHeight="1">
      <c r="A26" s="75" t="s">
        <v>28</v>
      </c>
      <c r="B26" s="311">
        <v>80</v>
      </c>
      <c r="C26" s="380"/>
    </row>
    <row r="27" spans="1:3" ht="15" customHeight="1">
      <c r="A27" s="72" t="s">
        <v>37</v>
      </c>
      <c r="B27" s="309">
        <f>SUM(B12:B26)</f>
        <v>448</v>
      </c>
      <c r="C27" s="85">
        <f>B27*100/$B$35</f>
        <v>43.15992292870906</v>
      </c>
    </row>
    <row r="28" spans="1:3" ht="15" customHeight="1">
      <c r="A28" s="74" t="s">
        <v>14</v>
      </c>
      <c r="B28" s="324"/>
      <c r="C28" s="378"/>
    </row>
    <row r="29" spans="1:3" ht="15" customHeight="1">
      <c r="A29" s="75" t="s">
        <v>53</v>
      </c>
      <c r="B29" s="311">
        <v>80</v>
      </c>
      <c r="C29" s="380"/>
    </row>
    <row r="30" spans="1:3" ht="15" customHeight="1">
      <c r="A30" s="72" t="s">
        <v>54</v>
      </c>
      <c r="B30" s="309">
        <v>80</v>
      </c>
      <c r="C30" s="85">
        <f>B30*100/$B$35</f>
        <v>7.707129094412331</v>
      </c>
    </row>
    <row r="31" spans="1:3" ht="15" customHeight="1">
      <c r="A31" s="74" t="s">
        <v>19</v>
      </c>
      <c r="B31" s="324"/>
      <c r="C31" s="375"/>
    </row>
    <row r="32" spans="1:3" ht="15" customHeight="1">
      <c r="A32" s="75" t="s">
        <v>55</v>
      </c>
      <c r="B32" s="313">
        <v>0</v>
      </c>
      <c r="C32" s="376"/>
    </row>
    <row r="33" spans="1:3" ht="15" customHeight="1">
      <c r="A33" s="24" t="s">
        <v>81</v>
      </c>
      <c r="B33" s="313">
        <v>0</v>
      </c>
      <c r="C33" s="377"/>
    </row>
    <row r="34" spans="1:3" ht="15" customHeight="1">
      <c r="A34" s="22" t="s">
        <v>82</v>
      </c>
      <c r="B34" s="8">
        <v>0</v>
      </c>
      <c r="C34" s="73">
        <f>B34*100/$B$35</f>
        <v>0</v>
      </c>
    </row>
    <row r="35" spans="1:3" ht="15" customHeight="1">
      <c r="A35" s="77" t="s">
        <v>23</v>
      </c>
      <c r="B35" s="314">
        <f>B4+B10+B27+B30</f>
        <v>1038</v>
      </c>
      <c r="C35" s="73">
        <f>B35*100/$B$35</f>
        <v>100</v>
      </c>
    </row>
    <row r="36" spans="1:3" ht="15" customHeight="1">
      <c r="A36" s="75" t="s">
        <v>311</v>
      </c>
      <c r="B36" s="319">
        <f>+B35*0.04</f>
        <v>41.52</v>
      </c>
      <c r="C36" s="375"/>
    </row>
    <row r="37" spans="1:3" ht="15" customHeight="1">
      <c r="A37" s="75" t="s">
        <v>56</v>
      </c>
      <c r="B37" s="319">
        <f>+B35*0.03</f>
        <v>31.14</v>
      </c>
      <c r="C37" s="376"/>
    </row>
    <row r="38" spans="1:3" ht="15" customHeight="1">
      <c r="A38" s="77" t="s">
        <v>57</v>
      </c>
      <c r="B38" s="314">
        <f>+B35+B36+B37</f>
        <v>1110.66</v>
      </c>
      <c r="C38" s="376"/>
    </row>
    <row r="39" spans="1:3" ht="15" customHeight="1">
      <c r="A39" s="75" t="s">
        <v>39</v>
      </c>
      <c r="B39" s="326">
        <v>4400</v>
      </c>
      <c r="C39" s="376"/>
    </row>
    <row r="40" spans="1:3" ht="15" customHeight="1">
      <c r="A40" s="77" t="s">
        <v>91</v>
      </c>
      <c r="B40" s="327">
        <f>+B38/B39*100</f>
        <v>25.24227272727273</v>
      </c>
      <c r="C40" s="376"/>
    </row>
    <row r="41" spans="1:3" ht="15" customHeight="1">
      <c r="A41" s="78" t="s">
        <v>92</v>
      </c>
      <c r="B41" s="328">
        <v>35</v>
      </c>
      <c r="C41" s="377"/>
    </row>
    <row r="42" ht="15" customHeight="1"/>
    <row r="43" spans="2:3" ht="15" customHeight="1">
      <c r="B43" s="340"/>
      <c r="C43" s="340"/>
    </row>
    <row r="44" spans="2:3" ht="15" customHeight="1">
      <c r="B44" s="340"/>
      <c r="C44" s="340"/>
    </row>
    <row r="45" ht="15" customHeight="1">
      <c r="B45" s="16"/>
    </row>
    <row r="46" spans="2:3" ht="15" customHeight="1">
      <c r="B46" s="340"/>
      <c r="C46" s="340"/>
    </row>
    <row r="47" spans="2:3" ht="15" customHeight="1">
      <c r="B47" s="340"/>
      <c r="C47" s="340"/>
    </row>
  </sheetData>
  <sheetProtection/>
  <mergeCells count="10">
    <mergeCell ref="B43:C43"/>
    <mergeCell ref="B44:C44"/>
    <mergeCell ref="B46:C46"/>
    <mergeCell ref="B47:C47"/>
    <mergeCell ref="A1:C1"/>
    <mergeCell ref="C31:C33"/>
    <mergeCell ref="C36:C41"/>
    <mergeCell ref="C5:C9"/>
    <mergeCell ref="C11:C26"/>
    <mergeCell ref="C28:C29"/>
  </mergeCells>
  <printOptions horizontalCentered="1" verticalCentered="1"/>
  <pageMargins left="0.748031496062992" right="0.748031496062992" top="0" bottom="0" header="0.511811023622047" footer="0.51181102362204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47"/>
  <sheetViews>
    <sheetView showGridLines="0" tabSelected="1" zoomScale="75" zoomScaleNormal="75" zoomScalePageLayoutView="0" workbookViewId="0" topLeftCell="A1">
      <selection activeCell="A1" sqref="A1:C41"/>
    </sheetView>
  </sheetViews>
  <sheetFormatPr defaultColWidth="9.125" defaultRowHeight="12.75"/>
  <cols>
    <col min="1" max="1" width="44.125" style="15" customWidth="1"/>
    <col min="2" max="2" width="29.375" style="15" customWidth="1"/>
    <col min="3" max="3" width="17.50390625" style="15" customWidth="1"/>
    <col min="4" max="16384" width="9.125" style="15" customWidth="1"/>
  </cols>
  <sheetData>
    <row r="1" spans="1:3" ht="15" customHeight="1">
      <c r="A1" s="371" t="s">
        <v>337</v>
      </c>
      <c r="B1" s="371"/>
      <c r="C1" s="371"/>
    </row>
    <row r="2" ht="15" customHeight="1"/>
    <row r="3" spans="1:3" ht="15" customHeight="1">
      <c r="A3" s="22" t="s">
        <v>294</v>
      </c>
      <c r="B3" s="84" t="s">
        <v>94</v>
      </c>
      <c r="C3" s="71" t="s">
        <v>80</v>
      </c>
    </row>
    <row r="4" spans="1:3" ht="15" customHeight="1">
      <c r="A4" s="22" t="s">
        <v>43</v>
      </c>
      <c r="B4" s="6">
        <v>275</v>
      </c>
      <c r="C4" s="85">
        <f>B4*100/$B$35</f>
        <v>27.04031465093412</v>
      </c>
    </row>
    <row r="5" spans="1:3" ht="15" customHeight="1">
      <c r="A5" s="22" t="s">
        <v>44</v>
      </c>
      <c r="B5" s="10"/>
      <c r="C5" s="378"/>
    </row>
    <row r="6" spans="1:3" ht="15" customHeight="1">
      <c r="A6" s="23" t="s">
        <v>2</v>
      </c>
      <c r="B6" s="10">
        <v>80</v>
      </c>
      <c r="C6" s="379"/>
    </row>
    <row r="7" spans="1:3" ht="15" customHeight="1">
      <c r="A7" s="23" t="s">
        <v>58</v>
      </c>
      <c r="B7" s="10">
        <v>55</v>
      </c>
      <c r="C7" s="379"/>
    </row>
    <row r="8" spans="1:3" ht="15" customHeight="1">
      <c r="A8" s="23" t="s">
        <v>4</v>
      </c>
      <c r="B8" s="10">
        <v>40</v>
      </c>
      <c r="C8" s="379"/>
    </row>
    <row r="9" spans="1:3" ht="15" customHeight="1">
      <c r="A9" s="23" t="s">
        <v>45</v>
      </c>
      <c r="B9" s="10">
        <v>55</v>
      </c>
      <c r="C9" s="380"/>
    </row>
    <row r="10" spans="1:3" ht="15" customHeight="1">
      <c r="A10" s="22" t="s">
        <v>46</v>
      </c>
      <c r="B10" s="8">
        <f>SUM(B6:B9)</f>
        <v>230</v>
      </c>
      <c r="C10" s="85">
        <f>B10*100/$B$35</f>
        <v>22.615535889872174</v>
      </c>
    </row>
    <row r="11" spans="1:3" ht="15" customHeight="1">
      <c r="A11" s="22" t="s">
        <v>5</v>
      </c>
      <c r="B11" s="10"/>
      <c r="C11" s="378"/>
    </row>
    <row r="12" spans="1:3" ht="15" customHeight="1">
      <c r="A12" s="23" t="s">
        <v>6</v>
      </c>
      <c r="B12" s="10">
        <v>40</v>
      </c>
      <c r="C12" s="379"/>
    </row>
    <row r="13" spans="1:3" ht="15" customHeight="1">
      <c r="A13" s="23" t="s">
        <v>47</v>
      </c>
      <c r="B13" s="10">
        <v>30</v>
      </c>
      <c r="C13" s="379"/>
    </row>
    <row r="14" spans="1:3" ht="15" customHeight="1">
      <c r="A14" s="23" t="s">
        <v>65</v>
      </c>
      <c r="B14" s="10">
        <v>30</v>
      </c>
      <c r="C14" s="379"/>
    </row>
    <row r="15" spans="1:3" ht="15" customHeight="1">
      <c r="A15" s="23" t="s">
        <v>8</v>
      </c>
      <c r="B15" s="10">
        <v>0</v>
      </c>
      <c r="C15" s="379"/>
    </row>
    <row r="16" spans="1:3" ht="15" customHeight="1">
      <c r="A16" s="23" t="s">
        <v>31</v>
      </c>
      <c r="B16" s="10">
        <v>0</v>
      </c>
      <c r="C16" s="379"/>
    </row>
    <row r="17" spans="1:3" ht="15" customHeight="1">
      <c r="A17" s="23" t="s">
        <v>48</v>
      </c>
      <c r="B17" s="10">
        <v>30</v>
      </c>
      <c r="C17" s="379"/>
    </row>
    <row r="18" spans="1:3" ht="15" customHeight="1">
      <c r="A18" s="23" t="s">
        <v>9</v>
      </c>
      <c r="B18" s="10">
        <v>30</v>
      </c>
      <c r="C18" s="379"/>
    </row>
    <row r="19" spans="1:3" ht="15" customHeight="1">
      <c r="A19" s="23" t="s">
        <v>66</v>
      </c>
      <c r="B19" s="10">
        <v>25</v>
      </c>
      <c r="C19" s="379"/>
    </row>
    <row r="20" spans="1:3" ht="15" customHeight="1">
      <c r="A20" s="23" t="s">
        <v>60</v>
      </c>
      <c r="B20" s="10">
        <v>50</v>
      </c>
      <c r="C20" s="379"/>
    </row>
    <row r="21" spans="1:3" ht="15" customHeight="1">
      <c r="A21" s="23" t="s">
        <v>32</v>
      </c>
      <c r="B21" s="10">
        <v>0</v>
      </c>
      <c r="C21" s="379"/>
    </row>
    <row r="22" spans="1:3" ht="15" customHeight="1">
      <c r="A22" s="23" t="s">
        <v>33</v>
      </c>
      <c r="B22" s="10">
        <v>60</v>
      </c>
      <c r="C22" s="379"/>
    </row>
    <row r="23" spans="1:3" ht="15" customHeight="1">
      <c r="A23" s="23" t="s">
        <v>51</v>
      </c>
      <c r="B23" s="10">
        <v>0</v>
      </c>
      <c r="C23" s="379"/>
    </row>
    <row r="24" spans="1:3" ht="15" customHeight="1">
      <c r="A24" s="23" t="s">
        <v>12</v>
      </c>
      <c r="B24" s="10">
        <v>35</v>
      </c>
      <c r="C24" s="379"/>
    </row>
    <row r="25" spans="1:3" ht="15" customHeight="1">
      <c r="A25" s="23" t="s">
        <v>52</v>
      </c>
      <c r="B25" s="10">
        <v>32</v>
      </c>
      <c r="C25" s="379"/>
    </row>
    <row r="26" spans="1:3" ht="15" customHeight="1">
      <c r="A26" s="23" t="s">
        <v>28</v>
      </c>
      <c r="B26" s="10">
        <v>80</v>
      </c>
      <c r="C26" s="380"/>
    </row>
    <row r="27" spans="1:3" ht="15" customHeight="1">
      <c r="A27" s="22" t="s">
        <v>37</v>
      </c>
      <c r="B27" s="8">
        <f>SUM(B12:B26)</f>
        <v>442</v>
      </c>
      <c r="C27" s="85">
        <f>B27*100/$B$35</f>
        <v>43.461160275319564</v>
      </c>
    </row>
    <row r="28" spans="1:3" ht="15" customHeight="1">
      <c r="A28" s="22" t="s">
        <v>14</v>
      </c>
      <c r="B28" s="6"/>
      <c r="C28" s="378"/>
    </row>
    <row r="29" spans="1:3" ht="15" customHeight="1">
      <c r="A29" s="23" t="s">
        <v>53</v>
      </c>
      <c r="B29" s="10">
        <v>70</v>
      </c>
      <c r="C29" s="380"/>
    </row>
    <row r="30" spans="1:3" ht="15" customHeight="1">
      <c r="A30" s="22" t="s">
        <v>54</v>
      </c>
      <c r="B30" s="8">
        <f>+B28+B29</f>
        <v>70</v>
      </c>
      <c r="C30" s="85">
        <f>B30*100/$B$35</f>
        <v>6.882989183874139</v>
      </c>
    </row>
    <row r="31" spans="1:3" ht="15" customHeight="1">
      <c r="A31" s="22" t="s">
        <v>19</v>
      </c>
      <c r="B31" s="6"/>
      <c r="C31" s="375"/>
    </row>
    <row r="32" spans="1:3" ht="15" customHeight="1">
      <c r="A32" s="23" t="s">
        <v>55</v>
      </c>
      <c r="B32" s="10">
        <v>0</v>
      </c>
      <c r="C32" s="376"/>
    </row>
    <row r="33" spans="1:3" ht="15" customHeight="1">
      <c r="A33" s="23" t="s">
        <v>29</v>
      </c>
      <c r="B33" s="10">
        <v>0</v>
      </c>
      <c r="C33" s="377"/>
    </row>
    <row r="34" spans="1:3" ht="15" customHeight="1">
      <c r="A34" s="22" t="s">
        <v>38</v>
      </c>
      <c r="B34" s="8">
        <v>0</v>
      </c>
      <c r="C34" s="73">
        <f>B34*100/$B$35</f>
        <v>0</v>
      </c>
    </row>
    <row r="35" spans="1:3" ht="15" customHeight="1">
      <c r="A35" s="22" t="s">
        <v>23</v>
      </c>
      <c r="B35" s="314">
        <f>B4+B10+B27+B30</f>
        <v>1017</v>
      </c>
      <c r="C35" s="73">
        <f>B35*100/$B$35</f>
        <v>100</v>
      </c>
    </row>
    <row r="36" spans="1:3" ht="15" customHeight="1">
      <c r="A36" s="23" t="s">
        <v>311</v>
      </c>
      <c r="B36" s="319">
        <f>+B35*0.04</f>
        <v>40.68</v>
      </c>
      <c r="C36" s="375"/>
    </row>
    <row r="37" spans="1:3" ht="15" customHeight="1">
      <c r="A37" s="23" t="s">
        <v>56</v>
      </c>
      <c r="B37" s="319">
        <f>+B35*0.03</f>
        <v>30.509999999999998</v>
      </c>
      <c r="C37" s="376"/>
    </row>
    <row r="38" spans="1:3" ht="15" customHeight="1">
      <c r="A38" s="22" t="s">
        <v>57</v>
      </c>
      <c r="B38" s="314">
        <f>B35+B36+B37</f>
        <v>1088.19</v>
      </c>
      <c r="C38" s="376"/>
    </row>
    <row r="39" spans="1:3" ht="15" customHeight="1">
      <c r="A39" s="23" t="s">
        <v>39</v>
      </c>
      <c r="B39" s="13">
        <v>2550</v>
      </c>
      <c r="C39" s="376"/>
    </row>
    <row r="40" spans="1:3" ht="15" customHeight="1">
      <c r="A40" s="22" t="s">
        <v>91</v>
      </c>
      <c r="B40" s="8">
        <f>+B38/B39*100</f>
        <v>42.67411764705882</v>
      </c>
      <c r="C40" s="376"/>
    </row>
    <row r="41" spans="1:3" ht="15" customHeight="1">
      <c r="A41" s="22" t="s">
        <v>92</v>
      </c>
      <c r="B41" s="8">
        <v>90</v>
      </c>
      <c r="C41" s="377"/>
    </row>
    <row r="42" spans="1:2" ht="15" customHeight="1">
      <c r="A42" s="26"/>
      <c r="B42" s="25"/>
    </row>
    <row r="43" spans="1:3" ht="15" customHeight="1">
      <c r="A43" s="26"/>
      <c r="B43" s="340"/>
      <c r="C43" s="340"/>
    </row>
    <row r="44" spans="2:3" ht="15" customHeight="1">
      <c r="B44" s="340"/>
      <c r="C44" s="340"/>
    </row>
    <row r="45" ht="15" customHeight="1">
      <c r="B45" s="16"/>
    </row>
    <row r="46" spans="2:3" ht="15" customHeight="1">
      <c r="B46" s="340"/>
      <c r="C46" s="340"/>
    </row>
    <row r="47" spans="2:3" ht="15" customHeight="1">
      <c r="B47" s="340"/>
      <c r="C47" s="340"/>
    </row>
  </sheetData>
  <sheetProtection/>
  <mergeCells count="10">
    <mergeCell ref="B43:C43"/>
    <mergeCell ref="B44:C44"/>
    <mergeCell ref="B46:C46"/>
    <mergeCell ref="B47:C47"/>
    <mergeCell ref="A1:C1"/>
    <mergeCell ref="C31:C33"/>
    <mergeCell ref="C36:C41"/>
    <mergeCell ref="C5:C9"/>
    <mergeCell ref="C11:C26"/>
    <mergeCell ref="C28:C29"/>
  </mergeCells>
  <printOptions horizontalCentered="1" verticalCentered="1"/>
  <pageMargins left="0" right="0" top="0" bottom="0" header="0.511811023622047" footer="0.51181102362204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C39"/>
  <sheetViews>
    <sheetView showGridLines="0" zoomScale="75" zoomScaleNormal="75" zoomScalePageLayoutView="0" workbookViewId="0" topLeftCell="A1">
      <selection activeCell="B13" sqref="B13"/>
    </sheetView>
  </sheetViews>
  <sheetFormatPr defaultColWidth="9.125" defaultRowHeight="12.75"/>
  <cols>
    <col min="1" max="1" width="48.375" style="15" customWidth="1"/>
    <col min="2" max="2" width="19.625" style="15" customWidth="1"/>
    <col min="3" max="3" width="18.625" style="15" customWidth="1"/>
    <col min="4" max="16384" width="9.125" style="15" customWidth="1"/>
  </cols>
  <sheetData>
    <row r="1" spans="1:3" ht="23.25" customHeight="1">
      <c r="A1" s="371" t="s">
        <v>335</v>
      </c>
      <c r="B1" s="371"/>
      <c r="C1" s="371"/>
    </row>
    <row r="2" ht="18" customHeight="1"/>
    <row r="3" spans="1:3" ht="18" customHeight="1">
      <c r="A3" s="382" t="s">
        <v>67</v>
      </c>
      <c r="B3" s="382" t="s">
        <v>94</v>
      </c>
      <c r="C3" s="385" t="s">
        <v>80</v>
      </c>
    </row>
    <row r="4" spans="1:3" ht="18" customHeight="1">
      <c r="A4" s="383"/>
      <c r="B4" s="383"/>
      <c r="C4" s="386"/>
    </row>
    <row r="5" spans="1:3" ht="18" customHeight="1">
      <c r="A5" s="19" t="s">
        <v>68</v>
      </c>
      <c r="B5" s="79"/>
      <c r="C5" s="80"/>
    </row>
    <row r="6" spans="1:3" ht="18" customHeight="1">
      <c r="A6" s="23" t="s">
        <v>69</v>
      </c>
      <c r="B6" s="10">
        <v>140</v>
      </c>
      <c r="C6" s="81">
        <f aca="true" t="shared" si="0" ref="C6:C11">B6*100/B$11</f>
        <v>23.728813559322035</v>
      </c>
    </row>
    <row r="7" spans="1:3" ht="18" customHeight="1">
      <c r="A7" s="23" t="s">
        <v>40</v>
      </c>
      <c r="B7" s="10">
        <v>200</v>
      </c>
      <c r="C7" s="81">
        <f t="shared" si="0"/>
        <v>33.898305084745765</v>
      </c>
    </row>
    <row r="8" spans="1:3" ht="18" customHeight="1">
      <c r="A8" s="23" t="s">
        <v>83</v>
      </c>
      <c r="B8" s="10">
        <v>150</v>
      </c>
      <c r="C8" s="81">
        <f t="shared" si="0"/>
        <v>25.423728813559322</v>
      </c>
    </row>
    <row r="9" spans="1:3" ht="18" customHeight="1">
      <c r="A9" s="23" t="s">
        <v>84</v>
      </c>
      <c r="B9" s="10">
        <v>25</v>
      </c>
      <c r="C9" s="81">
        <f t="shared" si="0"/>
        <v>4.237288135593221</v>
      </c>
    </row>
    <row r="10" spans="1:3" ht="18" customHeight="1">
      <c r="A10" s="23" t="s">
        <v>70</v>
      </c>
      <c r="B10" s="10">
        <v>75</v>
      </c>
      <c r="C10" s="81">
        <f t="shared" si="0"/>
        <v>12.711864406779661</v>
      </c>
    </row>
    <row r="11" spans="1:3" ht="18" customHeight="1">
      <c r="A11" s="22" t="s">
        <v>71</v>
      </c>
      <c r="B11" s="8">
        <f>SUM(B6:B10)</f>
        <v>590</v>
      </c>
      <c r="C11" s="73">
        <f t="shared" si="0"/>
        <v>100</v>
      </c>
    </row>
    <row r="12" spans="1:3" ht="18" customHeight="1">
      <c r="A12" s="19" t="s">
        <v>72</v>
      </c>
      <c r="B12" s="321"/>
      <c r="C12" s="82"/>
    </row>
    <row r="13" spans="1:3" ht="18" customHeight="1">
      <c r="A13" s="23" t="s">
        <v>0</v>
      </c>
      <c r="B13" s="6">
        <v>400</v>
      </c>
      <c r="C13" s="73">
        <f>B13*100/$B$25</f>
        <v>30.48780487804878</v>
      </c>
    </row>
    <row r="14" spans="1:3" ht="18" customHeight="1">
      <c r="A14" s="23" t="s">
        <v>2</v>
      </c>
      <c r="B14" s="10">
        <v>100</v>
      </c>
      <c r="C14" s="381">
        <f>(B14+B15+B16)*100/B25</f>
        <v>18.29268292682927</v>
      </c>
    </row>
    <row r="15" spans="1:3" ht="18" customHeight="1">
      <c r="A15" s="23" t="s">
        <v>85</v>
      </c>
      <c r="B15" s="10">
        <v>80</v>
      </c>
      <c r="C15" s="381"/>
    </row>
    <row r="16" spans="1:3" ht="18" customHeight="1">
      <c r="A16" s="23" t="s">
        <v>41</v>
      </c>
      <c r="B16" s="10">
        <v>60</v>
      </c>
      <c r="C16" s="381"/>
    </row>
    <row r="17" spans="1:3" ht="18" customHeight="1">
      <c r="A17" s="23" t="s">
        <v>35</v>
      </c>
      <c r="B17" s="10">
        <v>70</v>
      </c>
      <c r="C17" s="381">
        <f>(B17+B18+B19+B20+B21+B22+B23)*100/B25</f>
        <v>45.88414634146341</v>
      </c>
    </row>
    <row r="18" spans="1:3" ht="18" customHeight="1">
      <c r="A18" s="23" t="s">
        <v>86</v>
      </c>
      <c r="B18" s="10">
        <v>45</v>
      </c>
      <c r="C18" s="381"/>
    </row>
    <row r="19" spans="1:3" ht="18" customHeight="1">
      <c r="A19" s="23" t="s">
        <v>12</v>
      </c>
      <c r="B19" s="10">
        <v>70</v>
      </c>
      <c r="C19" s="381"/>
    </row>
    <row r="20" spans="1:3" ht="18" customHeight="1">
      <c r="A20" s="23" t="s">
        <v>87</v>
      </c>
      <c r="B20" s="10">
        <v>130</v>
      </c>
      <c r="C20" s="381"/>
    </row>
    <row r="21" spans="1:3" ht="18" customHeight="1">
      <c r="A21" s="23" t="s">
        <v>52</v>
      </c>
      <c r="B21" s="10">
        <v>42</v>
      </c>
      <c r="C21" s="381"/>
    </row>
    <row r="22" spans="1:3" ht="18" customHeight="1">
      <c r="A22" s="23" t="s">
        <v>73</v>
      </c>
      <c r="B22" s="10">
        <v>200</v>
      </c>
      <c r="C22" s="381"/>
    </row>
    <row r="23" spans="1:3" ht="18" customHeight="1">
      <c r="A23" s="23" t="s">
        <v>74</v>
      </c>
      <c r="B23" s="10">
        <v>45</v>
      </c>
      <c r="C23" s="381"/>
    </row>
    <row r="24" spans="1:3" ht="18" customHeight="1">
      <c r="A24" s="23" t="s">
        <v>34</v>
      </c>
      <c r="B24" s="10">
        <v>70</v>
      </c>
      <c r="C24" s="73">
        <f>B24*100/B25</f>
        <v>5.335365853658536</v>
      </c>
    </row>
    <row r="25" spans="1:3" ht="18" customHeight="1">
      <c r="A25" s="22" t="s">
        <v>75</v>
      </c>
      <c r="B25" s="8">
        <f>SUM(B13:B24)</f>
        <v>1312</v>
      </c>
      <c r="C25" s="73">
        <f>B25*100/$B$25</f>
        <v>100</v>
      </c>
    </row>
    <row r="26" spans="1:3" ht="18" customHeight="1">
      <c r="A26" s="23" t="s">
        <v>312</v>
      </c>
      <c r="B26" s="12">
        <f>+B25*0.08</f>
        <v>104.96000000000001</v>
      </c>
      <c r="C26" s="384"/>
    </row>
    <row r="27" spans="1:3" ht="18" customHeight="1">
      <c r="A27" s="23" t="s">
        <v>76</v>
      </c>
      <c r="B27" s="12">
        <f>+B25*0.03</f>
        <v>39.36</v>
      </c>
      <c r="C27" s="384"/>
    </row>
    <row r="28" spans="1:3" ht="18" customHeight="1">
      <c r="A28" s="23" t="s">
        <v>77</v>
      </c>
      <c r="B28" s="12">
        <f>+B11/4</f>
        <v>147.5</v>
      </c>
      <c r="C28" s="384"/>
    </row>
    <row r="29" spans="1:3" ht="18" customHeight="1">
      <c r="A29" s="22" t="s">
        <v>57</v>
      </c>
      <c r="B29" s="8">
        <f>B25+B26+B27+B28</f>
        <v>1603.82</v>
      </c>
      <c r="C29" s="384"/>
    </row>
    <row r="30" spans="1:3" ht="18" customHeight="1">
      <c r="A30" s="23" t="s">
        <v>78</v>
      </c>
      <c r="B30" s="13">
        <v>1350</v>
      </c>
      <c r="C30" s="384"/>
    </row>
    <row r="31" spans="1:3" ht="18" customHeight="1">
      <c r="A31" s="83" t="s">
        <v>95</v>
      </c>
      <c r="B31" s="8">
        <f>+B29/B30*100</f>
        <v>118.80148148148149</v>
      </c>
      <c r="C31" s="384"/>
    </row>
    <row r="32" spans="1:3" ht="18" customHeight="1">
      <c r="A32" s="83" t="s">
        <v>295</v>
      </c>
      <c r="B32" s="6">
        <v>220</v>
      </c>
      <c r="C32" s="384"/>
    </row>
    <row r="33" ht="18" customHeight="1">
      <c r="A33" s="15" t="s">
        <v>79</v>
      </c>
    </row>
    <row r="34" ht="18" customHeight="1"/>
    <row r="35" spans="2:3" ht="18" customHeight="1">
      <c r="B35" s="340"/>
      <c r="C35" s="340"/>
    </row>
    <row r="36" spans="2:3" ht="18" customHeight="1">
      <c r="B36" s="340"/>
      <c r="C36" s="340"/>
    </row>
    <row r="37" ht="18" customHeight="1">
      <c r="B37" s="16"/>
    </row>
    <row r="38" spans="2:3" ht="18" customHeight="1">
      <c r="B38" s="340"/>
      <c r="C38" s="340"/>
    </row>
    <row r="39" spans="2:3" ht="18" customHeight="1">
      <c r="B39" s="340"/>
      <c r="C39" s="340"/>
    </row>
  </sheetData>
  <sheetProtection/>
  <mergeCells count="11">
    <mergeCell ref="C14:C16"/>
    <mergeCell ref="C17:C23"/>
    <mergeCell ref="B35:C35"/>
    <mergeCell ref="B36:C36"/>
    <mergeCell ref="B38:C38"/>
    <mergeCell ref="B39:C39"/>
    <mergeCell ref="A1:C1"/>
    <mergeCell ref="A3:A4"/>
    <mergeCell ref="B3:B4"/>
    <mergeCell ref="C26:C32"/>
    <mergeCell ref="C3:C4"/>
  </mergeCells>
  <printOptions horizontalCentered="1" verticalCentered="1"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48"/>
  <sheetViews>
    <sheetView showGridLines="0" zoomScalePageLayoutView="0" workbookViewId="0" topLeftCell="A1">
      <selection activeCell="A1" sqref="A1:C41"/>
    </sheetView>
  </sheetViews>
  <sheetFormatPr defaultColWidth="9.125" defaultRowHeight="12.75"/>
  <cols>
    <col min="1" max="1" width="35.375" style="1" customWidth="1"/>
    <col min="2" max="2" width="18.875" style="1" customWidth="1"/>
    <col min="3" max="3" width="19.375" style="1" customWidth="1"/>
    <col min="4" max="16384" width="9.125" style="1" customWidth="1"/>
  </cols>
  <sheetData>
    <row r="1" spans="1:3" ht="15" customHeight="1">
      <c r="A1" s="342" t="s">
        <v>319</v>
      </c>
      <c r="B1" s="342"/>
      <c r="C1" s="342"/>
    </row>
    <row r="2" spans="1:3" ht="15.75" customHeight="1">
      <c r="A2" s="2"/>
      <c r="B2" s="2"/>
      <c r="C2" s="2"/>
    </row>
    <row r="3" spans="1:3" ht="15.75" customHeight="1">
      <c r="A3" s="3" t="s">
        <v>36</v>
      </c>
      <c r="B3" s="4" t="s">
        <v>179</v>
      </c>
      <c r="C3" s="4" t="s">
        <v>80</v>
      </c>
    </row>
    <row r="4" spans="1:3" ht="15.75" customHeight="1">
      <c r="A4" s="5" t="s">
        <v>0</v>
      </c>
      <c r="B4" s="6">
        <v>175</v>
      </c>
      <c r="C4" s="7">
        <f>+B4*100/B31</f>
        <v>33.050047214353164</v>
      </c>
    </row>
    <row r="5" spans="1:3" ht="15.75" customHeight="1">
      <c r="A5" s="5" t="s">
        <v>1</v>
      </c>
      <c r="B5" s="8">
        <f>SUM(B6:B9)</f>
        <v>92</v>
      </c>
      <c r="C5" s="7">
        <f>B5*100/B31</f>
        <v>17.37488196411709</v>
      </c>
    </row>
    <row r="6" spans="1:3" ht="15.75" customHeight="1">
      <c r="A6" s="9" t="s">
        <v>2</v>
      </c>
      <c r="B6" s="10">
        <v>43</v>
      </c>
      <c r="C6" s="11"/>
    </row>
    <row r="7" spans="1:3" ht="15.75" customHeight="1">
      <c r="A7" s="9" t="s">
        <v>180</v>
      </c>
      <c r="B7" s="10">
        <v>28</v>
      </c>
      <c r="C7" s="11"/>
    </row>
    <row r="8" spans="1:3" ht="15.75" customHeight="1">
      <c r="A8" s="9" t="s">
        <v>3</v>
      </c>
      <c r="B8" s="10">
        <v>21</v>
      </c>
      <c r="C8" s="11"/>
    </row>
    <row r="9" spans="1:3" ht="15.75" customHeight="1">
      <c r="A9" s="9" t="s">
        <v>4</v>
      </c>
      <c r="B9" s="10">
        <v>0</v>
      </c>
      <c r="C9" s="11"/>
    </row>
    <row r="10" spans="1:3" ht="15.75" customHeight="1">
      <c r="A10" s="5" t="s">
        <v>5</v>
      </c>
      <c r="B10" s="8">
        <f>SUM(B11:B21)</f>
        <v>229.5</v>
      </c>
      <c r="C10" s="7">
        <f>+B10*100/B31</f>
        <v>43.342776203966004</v>
      </c>
    </row>
    <row r="11" spans="1:3" ht="15.75" customHeight="1">
      <c r="A11" s="9" t="s">
        <v>6</v>
      </c>
      <c r="B11" s="10">
        <v>40</v>
      </c>
      <c r="C11" s="11"/>
    </row>
    <row r="12" spans="1:3" ht="15.75" customHeight="1">
      <c r="A12" s="9" t="s">
        <v>7</v>
      </c>
      <c r="B12" s="10">
        <v>30</v>
      </c>
      <c r="C12" s="11"/>
    </row>
    <row r="13" spans="1:3" ht="15.75" customHeight="1">
      <c r="A13" s="9" t="s">
        <v>8</v>
      </c>
      <c r="B13" s="10">
        <v>25</v>
      </c>
      <c r="C13" s="11"/>
    </row>
    <row r="14" spans="1:3" ht="15.75" customHeight="1">
      <c r="A14" s="9" t="s">
        <v>9</v>
      </c>
      <c r="B14" s="10">
        <v>22</v>
      </c>
      <c r="C14" s="11"/>
    </row>
    <row r="15" spans="1:3" ht="15.75" customHeight="1">
      <c r="A15" s="9" t="s">
        <v>181</v>
      </c>
      <c r="B15" s="10">
        <v>20</v>
      </c>
      <c r="C15" s="11"/>
    </row>
    <row r="16" spans="1:3" ht="15.75" customHeight="1">
      <c r="A16" s="9" t="s">
        <v>10</v>
      </c>
      <c r="B16" s="10">
        <v>20</v>
      </c>
      <c r="C16" s="11"/>
    </row>
    <row r="17" spans="1:3" ht="15.75" customHeight="1">
      <c r="A17" s="9" t="s">
        <v>182</v>
      </c>
      <c r="B17" s="10">
        <v>0</v>
      </c>
      <c r="C17" s="11"/>
    </row>
    <row r="18" spans="1:3" ht="15.75" customHeight="1">
      <c r="A18" s="9" t="s">
        <v>11</v>
      </c>
      <c r="B18" s="10">
        <v>18</v>
      </c>
      <c r="C18" s="11"/>
    </row>
    <row r="19" spans="1:3" ht="15.75" customHeight="1">
      <c r="A19" s="9" t="s">
        <v>12</v>
      </c>
      <c r="B19" s="10">
        <v>0</v>
      </c>
      <c r="C19" s="11"/>
    </row>
    <row r="20" spans="1:3" ht="15.75" customHeight="1">
      <c r="A20" s="9" t="s">
        <v>13</v>
      </c>
      <c r="B20" s="10">
        <v>27.5</v>
      </c>
      <c r="C20" s="11"/>
    </row>
    <row r="21" spans="1:3" ht="15.75" customHeight="1">
      <c r="A21" s="9" t="s">
        <v>183</v>
      </c>
      <c r="B21" s="10">
        <v>27</v>
      </c>
      <c r="C21" s="11"/>
    </row>
    <row r="22" spans="1:3" ht="15.75" customHeight="1">
      <c r="A22" s="5" t="s">
        <v>14</v>
      </c>
      <c r="B22" s="8">
        <f>SUM(B23:B26)</f>
        <v>33</v>
      </c>
      <c r="C22" s="7">
        <f>+B22*100/B31</f>
        <v>6.232294617563739</v>
      </c>
    </row>
    <row r="23" spans="1:3" ht="15.75" customHeight="1">
      <c r="A23" s="9" t="s">
        <v>15</v>
      </c>
      <c r="B23" s="10">
        <v>15</v>
      </c>
      <c r="C23" s="11"/>
    </row>
    <row r="24" spans="1:3" ht="15.75" customHeight="1">
      <c r="A24" s="9" t="s">
        <v>16</v>
      </c>
      <c r="B24" s="10">
        <v>0</v>
      </c>
      <c r="C24" s="11"/>
    </row>
    <row r="25" spans="1:3" ht="15.75" customHeight="1">
      <c r="A25" s="9" t="s">
        <v>17</v>
      </c>
      <c r="B25" s="10">
        <v>18</v>
      </c>
      <c r="C25" s="11"/>
    </row>
    <row r="26" spans="1:3" ht="15.75" customHeight="1">
      <c r="A26" s="9" t="s">
        <v>18</v>
      </c>
      <c r="B26" s="10">
        <v>0</v>
      </c>
      <c r="C26" s="11"/>
    </row>
    <row r="27" spans="1:3" ht="15.75" customHeight="1">
      <c r="A27" s="5" t="s">
        <v>19</v>
      </c>
      <c r="B27" s="8">
        <f>SUM(B28:B30)</f>
        <v>0</v>
      </c>
      <c r="C27" s="7">
        <f>+B27*100/B31</f>
        <v>0</v>
      </c>
    </row>
    <row r="28" spans="1:3" ht="15.75" customHeight="1">
      <c r="A28" s="9" t="s">
        <v>20</v>
      </c>
      <c r="B28" s="10">
        <v>0</v>
      </c>
      <c r="C28" s="11"/>
    </row>
    <row r="29" spans="1:3" ht="15.75" customHeight="1">
      <c r="A29" s="9" t="s">
        <v>21</v>
      </c>
      <c r="B29" s="10">
        <v>0</v>
      </c>
      <c r="C29" s="11"/>
    </row>
    <row r="30" spans="1:3" ht="15.75" customHeight="1">
      <c r="A30" s="9" t="s">
        <v>22</v>
      </c>
      <c r="B30" s="10">
        <v>0</v>
      </c>
      <c r="C30" s="11"/>
    </row>
    <row r="31" spans="1:3" ht="15.75" customHeight="1">
      <c r="A31" s="5" t="s">
        <v>23</v>
      </c>
      <c r="B31" s="8">
        <f>+B4+B5+B10+B22+B27</f>
        <v>529.5</v>
      </c>
      <c r="C31" s="7">
        <v>100</v>
      </c>
    </row>
    <row r="32" spans="1:3" ht="15.75" customHeight="1">
      <c r="A32" s="9" t="s">
        <v>306</v>
      </c>
      <c r="B32" s="12">
        <f>+B31*0.04</f>
        <v>21.18</v>
      </c>
      <c r="C32" s="343"/>
    </row>
    <row r="33" spans="1:3" ht="15.75" customHeight="1">
      <c r="A33" s="9" t="s">
        <v>253</v>
      </c>
      <c r="B33" s="12">
        <f>+B31*0.03</f>
        <v>15.885</v>
      </c>
      <c r="C33" s="344"/>
    </row>
    <row r="34" spans="1:3" ht="15.75" customHeight="1">
      <c r="A34" s="5" t="s">
        <v>24</v>
      </c>
      <c r="B34" s="8">
        <f>+B31+B32+B33</f>
        <v>566.5649999999999</v>
      </c>
      <c r="C34" s="344"/>
    </row>
    <row r="35" spans="1:3" ht="15.75" customHeight="1">
      <c r="A35" s="9" t="s">
        <v>25</v>
      </c>
      <c r="B35" s="13">
        <v>360</v>
      </c>
      <c r="C35" s="344"/>
    </row>
    <row r="36" spans="1:3" ht="15.75" customHeight="1">
      <c r="A36" s="9" t="s">
        <v>300</v>
      </c>
      <c r="B36" s="10">
        <v>0.5</v>
      </c>
      <c r="C36" s="344"/>
    </row>
    <row r="37" spans="1:3" ht="15.75" customHeight="1">
      <c r="A37" s="9" t="s">
        <v>185</v>
      </c>
      <c r="B37" s="12">
        <f>+B35*B36</f>
        <v>180</v>
      </c>
      <c r="C37" s="344"/>
    </row>
    <row r="38" spans="1:3" ht="15.75" customHeight="1">
      <c r="A38" s="5" t="s">
        <v>26</v>
      </c>
      <c r="B38" s="8">
        <f>+B34-B37</f>
        <v>386.56499999999994</v>
      </c>
      <c r="C38" s="344"/>
    </row>
    <row r="39" spans="1:3" ht="15.75" customHeight="1">
      <c r="A39" s="9" t="s">
        <v>27</v>
      </c>
      <c r="B39" s="13">
        <v>443</v>
      </c>
      <c r="C39" s="344"/>
    </row>
    <row r="40" spans="1:3" ht="15.75" customHeight="1">
      <c r="A40" s="5" t="s">
        <v>91</v>
      </c>
      <c r="B40" s="14">
        <f>+B38/B39*100</f>
        <v>87.26072234762978</v>
      </c>
      <c r="C40" s="344"/>
    </row>
    <row r="41" spans="1:3" ht="15.75" customHeight="1">
      <c r="A41" s="5" t="s">
        <v>304</v>
      </c>
      <c r="B41" s="214">
        <v>90</v>
      </c>
      <c r="C41" s="345"/>
    </row>
    <row r="42" spans="1:3" ht="15.75" customHeight="1">
      <c r="A42" s="15"/>
      <c r="B42" s="15"/>
      <c r="C42" s="15"/>
    </row>
    <row r="43" spans="1:3" ht="15.75" customHeight="1">
      <c r="A43" s="15"/>
      <c r="B43" s="340"/>
      <c r="C43" s="340"/>
    </row>
    <row r="44" spans="1:3" ht="15.75" customHeight="1">
      <c r="A44" s="17"/>
      <c r="B44" s="340"/>
      <c r="C44" s="340"/>
    </row>
    <row r="45" spans="1:3" ht="15.75" customHeight="1">
      <c r="A45" s="15"/>
      <c r="B45" s="16"/>
      <c r="C45" s="15"/>
    </row>
    <row r="46" spans="1:3" ht="15.75" customHeight="1">
      <c r="A46" s="15"/>
      <c r="B46" s="340"/>
      <c r="C46" s="340"/>
    </row>
    <row r="47" spans="1:3" ht="15.75" customHeight="1">
      <c r="A47" s="15"/>
      <c r="B47" s="340"/>
      <c r="C47" s="340"/>
    </row>
    <row r="48" spans="2:3" ht="15.75" customHeight="1">
      <c r="B48" s="341"/>
      <c r="C48" s="341"/>
    </row>
  </sheetData>
  <sheetProtection/>
  <mergeCells count="7">
    <mergeCell ref="B47:C47"/>
    <mergeCell ref="B48:C48"/>
    <mergeCell ref="B44:C44"/>
    <mergeCell ref="A1:C1"/>
    <mergeCell ref="C32:C41"/>
    <mergeCell ref="B43:C43"/>
    <mergeCell ref="B46:C46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47"/>
  <sheetViews>
    <sheetView zoomScale="85" zoomScaleNormal="85" zoomScalePageLayoutView="0" workbookViewId="0" topLeftCell="A1">
      <selection activeCell="I31" sqref="I31"/>
    </sheetView>
  </sheetViews>
  <sheetFormatPr defaultColWidth="9.125" defaultRowHeight="12.75"/>
  <cols>
    <col min="1" max="1" width="46.625" style="15" customWidth="1"/>
    <col min="2" max="2" width="20.875" style="15" customWidth="1"/>
    <col min="3" max="3" width="15.125" style="15" hidden="1" customWidth="1"/>
    <col min="4" max="16384" width="9.125" style="15" customWidth="1"/>
  </cols>
  <sheetData>
    <row r="1" spans="1:2" ht="15" customHeight="1">
      <c r="A1" s="371" t="s">
        <v>336</v>
      </c>
      <c r="B1" s="371"/>
    </row>
    <row r="2" ht="15" customHeight="1"/>
    <row r="3" spans="1:3" ht="15" customHeight="1">
      <c r="A3" s="70" t="s">
        <v>294</v>
      </c>
      <c r="B3" s="70" t="s">
        <v>94</v>
      </c>
      <c r="C3" s="71" t="s">
        <v>80</v>
      </c>
    </row>
    <row r="4" spans="1:3" ht="15" customHeight="1">
      <c r="A4" s="72" t="s">
        <v>43</v>
      </c>
      <c r="B4" s="309">
        <v>325</v>
      </c>
      <c r="C4" s="73">
        <f>B4*100/$B$35</f>
        <v>23.00070771408351</v>
      </c>
    </row>
    <row r="5" spans="1:3" ht="15" customHeight="1">
      <c r="A5" s="74" t="s">
        <v>44</v>
      </c>
      <c r="B5" s="310"/>
      <c r="C5" s="375"/>
    </row>
    <row r="6" spans="1:3" ht="15" customHeight="1">
      <c r="A6" s="75" t="s">
        <v>2</v>
      </c>
      <c r="B6" s="320">
        <v>65</v>
      </c>
      <c r="C6" s="376"/>
    </row>
    <row r="7" spans="1:3" ht="15" customHeight="1">
      <c r="A7" s="75" t="s">
        <v>61</v>
      </c>
      <c r="B7" s="320">
        <v>200</v>
      </c>
      <c r="C7" s="376"/>
    </row>
    <row r="8" spans="1:3" ht="15" customHeight="1">
      <c r="A8" s="75" t="s">
        <v>4</v>
      </c>
      <c r="B8" s="320">
        <v>65</v>
      </c>
      <c r="C8" s="376"/>
    </row>
    <row r="9" spans="1:3" ht="15" customHeight="1">
      <c r="A9" s="75" t="s">
        <v>45</v>
      </c>
      <c r="B9" s="320">
        <v>45</v>
      </c>
      <c r="C9" s="377"/>
    </row>
    <row r="10" spans="1:3" ht="15" customHeight="1">
      <c r="A10" s="72" t="s">
        <v>46</v>
      </c>
      <c r="B10" s="309">
        <f>SUM(B6:B9)</f>
        <v>375</v>
      </c>
      <c r="C10" s="73">
        <f>B10*100/$B$35</f>
        <v>26.53927813163482</v>
      </c>
    </row>
    <row r="11" spans="1:3" ht="15" customHeight="1">
      <c r="A11" s="74" t="s">
        <v>5</v>
      </c>
      <c r="B11" s="312"/>
      <c r="C11" s="375"/>
    </row>
    <row r="12" spans="1:3" ht="15" customHeight="1">
      <c r="A12" s="75" t="s">
        <v>6</v>
      </c>
      <c r="B12" s="320">
        <v>40</v>
      </c>
      <c r="C12" s="376"/>
    </row>
    <row r="13" spans="1:3" ht="15" customHeight="1">
      <c r="A13" s="75" t="s">
        <v>47</v>
      </c>
      <c r="B13" s="311">
        <v>30</v>
      </c>
      <c r="C13" s="376"/>
    </row>
    <row r="14" spans="1:3" ht="15" customHeight="1">
      <c r="A14" s="75" t="s">
        <v>7</v>
      </c>
      <c r="B14" s="311">
        <v>30</v>
      </c>
      <c r="C14" s="376"/>
    </row>
    <row r="15" spans="1:3" ht="15" customHeight="1">
      <c r="A15" s="75" t="s">
        <v>8</v>
      </c>
      <c r="B15" s="311">
        <v>0</v>
      </c>
      <c r="C15" s="376"/>
    </row>
    <row r="16" spans="1:3" ht="15" customHeight="1">
      <c r="A16" s="75" t="s">
        <v>31</v>
      </c>
      <c r="B16" s="313">
        <v>0</v>
      </c>
      <c r="C16" s="376"/>
    </row>
    <row r="17" spans="1:3" ht="15" customHeight="1">
      <c r="A17" s="75" t="s">
        <v>48</v>
      </c>
      <c r="B17" s="311">
        <v>25</v>
      </c>
      <c r="C17" s="376"/>
    </row>
    <row r="18" spans="1:3" ht="15" customHeight="1">
      <c r="A18" s="75" t="s">
        <v>9</v>
      </c>
      <c r="B18" s="311">
        <v>25</v>
      </c>
      <c r="C18" s="376"/>
    </row>
    <row r="19" spans="1:3" ht="15" customHeight="1">
      <c r="A19" s="75" t="s">
        <v>49</v>
      </c>
      <c r="B19" s="311">
        <v>28</v>
      </c>
      <c r="C19" s="376"/>
    </row>
    <row r="20" spans="1:3" ht="15" customHeight="1">
      <c r="A20" s="75" t="s">
        <v>50</v>
      </c>
      <c r="B20" s="311">
        <v>40</v>
      </c>
      <c r="C20" s="376"/>
    </row>
    <row r="21" spans="1:3" ht="15" customHeight="1">
      <c r="A21" s="75" t="s">
        <v>32</v>
      </c>
      <c r="B21" s="312">
        <v>15</v>
      </c>
      <c r="C21" s="376"/>
    </row>
    <row r="22" spans="1:3" ht="15" customHeight="1">
      <c r="A22" s="75" t="s">
        <v>33</v>
      </c>
      <c r="B22" s="312">
        <v>65</v>
      </c>
      <c r="C22" s="376"/>
    </row>
    <row r="23" spans="1:3" ht="15" customHeight="1">
      <c r="A23" s="75" t="s">
        <v>51</v>
      </c>
      <c r="B23" s="311">
        <v>20</v>
      </c>
      <c r="C23" s="376"/>
    </row>
    <row r="24" spans="1:3" ht="15" customHeight="1">
      <c r="A24" s="75" t="s">
        <v>12</v>
      </c>
      <c r="B24" s="311">
        <v>45</v>
      </c>
      <c r="C24" s="376"/>
    </row>
    <row r="25" spans="1:3" ht="15" customHeight="1">
      <c r="A25" s="75" t="s">
        <v>52</v>
      </c>
      <c r="B25" s="311">
        <v>30</v>
      </c>
      <c r="C25" s="376"/>
    </row>
    <row r="26" spans="1:3" ht="15" customHeight="1">
      <c r="A26" s="75" t="s">
        <v>28</v>
      </c>
      <c r="B26" s="311">
        <v>250</v>
      </c>
      <c r="C26" s="377"/>
    </row>
    <row r="27" spans="1:3" ht="15" customHeight="1">
      <c r="A27" s="72" t="s">
        <v>37</v>
      </c>
      <c r="B27" s="314">
        <f>SUM(B12:B26)</f>
        <v>643</v>
      </c>
      <c r="C27" s="73">
        <f>B27*100/$B$35</f>
        <v>45.50601556970984</v>
      </c>
    </row>
    <row r="28" spans="1:3" ht="15" customHeight="1">
      <c r="A28" s="74" t="s">
        <v>14</v>
      </c>
      <c r="B28" s="315"/>
      <c r="C28" s="375"/>
    </row>
    <row r="29" spans="1:3" ht="15" customHeight="1">
      <c r="A29" s="75" t="s">
        <v>53</v>
      </c>
      <c r="B29" s="316">
        <v>70</v>
      </c>
      <c r="C29" s="377"/>
    </row>
    <row r="30" spans="1:3" ht="15" customHeight="1">
      <c r="A30" s="72" t="s">
        <v>54</v>
      </c>
      <c r="B30" s="314">
        <v>70</v>
      </c>
      <c r="C30" s="73">
        <f>B30*100/$B$35</f>
        <v>4.953998584571833</v>
      </c>
    </row>
    <row r="31" spans="1:3" ht="15" customHeight="1">
      <c r="A31" s="74" t="s">
        <v>19</v>
      </c>
      <c r="B31" s="311"/>
      <c r="C31" s="375"/>
    </row>
    <row r="32" spans="1:3" ht="15" customHeight="1">
      <c r="A32" s="75" t="s">
        <v>55</v>
      </c>
      <c r="B32" s="317">
        <v>0</v>
      </c>
      <c r="C32" s="376"/>
    </row>
    <row r="33" spans="1:7" ht="15" customHeight="1">
      <c r="A33" s="23" t="s">
        <v>81</v>
      </c>
      <c r="B33" s="317">
        <v>0</v>
      </c>
      <c r="C33" s="377"/>
      <c r="G33" s="335"/>
    </row>
    <row r="34" spans="1:3" ht="15" customHeight="1">
      <c r="A34" s="76" t="s">
        <v>82</v>
      </c>
      <c r="B34" s="318">
        <v>0</v>
      </c>
      <c r="C34" s="73">
        <f>B34*100/$B$35</f>
        <v>0</v>
      </c>
    </row>
    <row r="35" spans="1:3" ht="15" customHeight="1">
      <c r="A35" s="77" t="s">
        <v>23</v>
      </c>
      <c r="B35" s="314">
        <f>B4+B10+B27+B30</f>
        <v>1413</v>
      </c>
      <c r="C35" s="73">
        <f>B35*100/$B$35</f>
        <v>100</v>
      </c>
    </row>
    <row r="36" spans="1:3" ht="15" customHeight="1">
      <c r="A36" s="75" t="s">
        <v>311</v>
      </c>
      <c r="B36" s="319">
        <f>+B35*0.04</f>
        <v>56.52</v>
      </c>
      <c r="C36" s="375"/>
    </row>
    <row r="37" spans="1:3" ht="15" customHeight="1">
      <c r="A37" s="75" t="s">
        <v>56</v>
      </c>
      <c r="B37" s="319">
        <f>+B35*0.03</f>
        <v>42.39</v>
      </c>
      <c r="C37" s="376"/>
    </row>
    <row r="38" spans="1:3" ht="15" customHeight="1">
      <c r="A38" s="77" t="s">
        <v>57</v>
      </c>
      <c r="B38" s="314">
        <f>B35+B36+B37</f>
        <v>1511.91</v>
      </c>
      <c r="C38" s="376"/>
    </row>
    <row r="39" spans="1:3" ht="15" customHeight="1">
      <c r="A39" s="75" t="s">
        <v>39</v>
      </c>
      <c r="B39" s="310">
        <v>2250</v>
      </c>
      <c r="C39" s="376"/>
    </row>
    <row r="40" spans="1:3" ht="15" customHeight="1">
      <c r="A40" s="77" t="s">
        <v>91</v>
      </c>
      <c r="B40" s="314">
        <f>+B38/B39*100</f>
        <v>67.196</v>
      </c>
      <c r="C40" s="376"/>
    </row>
    <row r="41" spans="1:3" ht="15" customHeight="1">
      <c r="A41" s="78" t="s">
        <v>296</v>
      </c>
      <c r="B41" s="315">
        <v>95</v>
      </c>
      <c r="C41" s="377"/>
    </row>
    <row r="42" ht="15" customHeight="1"/>
    <row r="43" ht="15" customHeight="1">
      <c r="B43" s="18"/>
    </row>
    <row r="44" ht="15" customHeight="1">
      <c r="B44" s="18"/>
    </row>
    <row r="45" ht="15" customHeight="1"/>
    <row r="46" ht="15" customHeight="1">
      <c r="B46" s="18"/>
    </row>
    <row r="47" ht="15" customHeight="1">
      <c r="B47" s="16"/>
    </row>
  </sheetData>
  <sheetProtection/>
  <mergeCells count="6">
    <mergeCell ref="A1:B1"/>
    <mergeCell ref="C36:C41"/>
    <mergeCell ref="C5:C9"/>
    <mergeCell ref="C11:C26"/>
    <mergeCell ref="C28:C29"/>
    <mergeCell ref="C31:C33"/>
  </mergeCells>
  <printOptions horizontalCentered="1" verticalCentered="1"/>
  <pageMargins left="0" right="0" top="0" bottom="0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C55"/>
  <sheetViews>
    <sheetView showGridLines="0" zoomScale="75" zoomScaleNormal="75" zoomScalePageLayoutView="0" workbookViewId="0" topLeftCell="A1">
      <selection activeCell="F46" sqref="F46"/>
    </sheetView>
  </sheetViews>
  <sheetFormatPr defaultColWidth="9.125" defaultRowHeight="12.75"/>
  <cols>
    <col min="1" max="1" width="48.50390625" style="27" bestFit="1" customWidth="1"/>
    <col min="2" max="2" width="20.375" style="27" customWidth="1"/>
    <col min="3" max="16384" width="9.125" style="27" customWidth="1"/>
  </cols>
  <sheetData>
    <row r="1" spans="1:2" ht="15" customHeight="1">
      <c r="A1" s="387" t="s">
        <v>338</v>
      </c>
      <c r="B1" s="387"/>
    </row>
    <row r="2" spans="1:2" ht="15" customHeight="1">
      <c r="A2" s="53"/>
      <c r="B2" s="53"/>
    </row>
    <row r="3" spans="1:2" ht="15" customHeight="1">
      <c r="A3" s="54" t="s">
        <v>258</v>
      </c>
      <c r="B3" s="55">
        <v>13999.99</v>
      </c>
    </row>
    <row r="4" spans="1:2" ht="15" customHeight="1">
      <c r="A4" s="54" t="s">
        <v>259</v>
      </c>
      <c r="B4" s="55">
        <v>8499.98</v>
      </c>
    </row>
    <row r="5" spans="1:2" ht="15" customHeight="1">
      <c r="A5" s="54" t="s">
        <v>260</v>
      </c>
      <c r="B5" s="55">
        <v>222</v>
      </c>
    </row>
    <row r="6" spans="1:2" ht="15" customHeight="1">
      <c r="A6" s="54" t="s">
        <v>97</v>
      </c>
      <c r="B6" s="56">
        <v>2001</v>
      </c>
    </row>
    <row r="7" spans="1:2" ht="15" customHeight="1">
      <c r="A7" s="57" t="s">
        <v>67</v>
      </c>
      <c r="B7" s="58"/>
    </row>
    <row r="8" spans="1:2" ht="15" customHeight="1">
      <c r="A8" s="59" t="s">
        <v>1</v>
      </c>
      <c r="B8" s="60"/>
    </row>
    <row r="9" spans="1:2" ht="15" customHeight="1">
      <c r="A9" s="54" t="s">
        <v>98</v>
      </c>
      <c r="B9" s="61">
        <v>46.32</v>
      </c>
    </row>
    <row r="10" spans="1:2" ht="15" customHeight="1">
      <c r="A10" s="54" t="s">
        <v>4</v>
      </c>
      <c r="B10" s="61">
        <v>32.7</v>
      </c>
    </row>
    <row r="11" spans="1:2" ht="15" customHeight="1">
      <c r="A11" s="54" t="s">
        <v>41</v>
      </c>
      <c r="B11" s="61">
        <v>42.7</v>
      </c>
    </row>
    <row r="12" spans="1:2" ht="15" customHeight="1">
      <c r="A12" s="62" t="s">
        <v>99</v>
      </c>
      <c r="B12" s="63">
        <v>121.72000000000001</v>
      </c>
    </row>
    <row r="13" spans="1:2" ht="15" customHeight="1">
      <c r="A13" s="64" t="s">
        <v>5</v>
      </c>
      <c r="B13" s="65"/>
    </row>
    <row r="14" spans="1:2" ht="15" customHeight="1">
      <c r="A14" s="54" t="s">
        <v>35</v>
      </c>
      <c r="B14" s="61">
        <v>82.33</v>
      </c>
    </row>
    <row r="15" spans="1:2" ht="15" customHeight="1">
      <c r="A15" s="54" t="s">
        <v>100</v>
      </c>
      <c r="B15" s="61">
        <v>75</v>
      </c>
    </row>
    <row r="16" spans="1:2" ht="15" customHeight="1">
      <c r="A16" s="54" t="s">
        <v>9</v>
      </c>
      <c r="B16" s="61">
        <v>10.45</v>
      </c>
    </row>
    <row r="17" spans="1:2" ht="15" customHeight="1">
      <c r="A17" s="54" t="s">
        <v>52</v>
      </c>
      <c r="B17" s="61">
        <v>30.15</v>
      </c>
    </row>
    <row r="18" spans="1:2" ht="15" customHeight="1">
      <c r="A18" s="54" t="s">
        <v>33</v>
      </c>
      <c r="B18" s="61">
        <v>24.83</v>
      </c>
    </row>
    <row r="19" spans="1:2" ht="15" customHeight="1">
      <c r="A19" s="54" t="s">
        <v>101</v>
      </c>
      <c r="B19" s="61">
        <v>16.32</v>
      </c>
    </row>
    <row r="20" spans="1:2" ht="15" customHeight="1">
      <c r="A20" s="54" t="s">
        <v>12</v>
      </c>
      <c r="B20" s="61">
        <v>10.33</v>
      </c>
    </row>
    <row r="21" spans="1:2" ht="15" customHeight="1">
      <c r="A21" s="54" t="s">
        <v>73</v>
      </c>
      <c r="B21" s="61">
        <v>40.1</v>
      </c>
    </row>
    <row r="22" spans="1:2" ht="15" customHeight="1">
      <c r="A22" s="54" t="s">
        <v>102</v>
      </c>
      <c r="B22" s="61">
        <v>3.76</v>
      </c>
    </row>
    <row r="23" spans="1:2" ht="15" customHeight="1">
      <c r="A23" s="54" t="s">
        <v>103</v>
      </c>
      <c r="B23" s="61">
        <v>24.18</v>
      </c>
    </row>
    <row r="24" spans="1:2" ht="15" customHeight="1">
      <c r="A24" s="54" t="s">
        <v>104</v>
      </c>
      <c r="B24" s="61">
        <v>9.85</v>
      </c>
    </row>
    <row r="25" spans="1:2" ht="15" customHeight="1">
      <c r="A25" s="54" t="s">
        <v>105</v>
      </c>
      <c r="B25" s="61">
        <v>9.18</v>
      </c>
    </row>
    <row r="26" spans="1:2" ht="15" customHeight="1">
      <c r="A26" s="54" t="s">
        <v>106</v>
      </c>
      <c r="B26" s="61">
        <v>16.4</v>
      </c>
    </row>
    <row r="27" spans="1:2" ht="15" customHeight="1">
      <c r="A27" s="64" t="s">
        <v>37</v>
      </c>
      <c r="B27" s="66">
        <v>352.88</v>
      </c>
    </row>
    <row r="28" spans="1:2" ht="15" customHeight="1">
      <c r="A28" s="64" t="s">
        <v>107</v>
      </c>
      <c r="B28" s="66"/>
    </row>
    <row r="29" spans="1:2" ht="15" customHeight="1">
      <c r="A29" s="54" t="s">
        <v>108</v>
      </c>
      <c r="B29" s="61">
        <v>4.5</v>
      </c>
    </row>
    <row r="30" spans="1:2" ht="15" customHeight="1">
      <c r="A30" s="54" t="s">
        <v>109</v>
      </c>
      <c r="B30" s="61">
        <v>4.5</v>
      </c>
    </row>
    <row r="31" spans="1:2" ht="15" customHeight="1">
      <c r="A31" s="64" t="s">
        <v>54</v>
      </c>
      <c r="B31" s="66">
        <v>9</v>
      </c>
    </row>
    <row r="32" spans="1:2" ht="15" customHeight="1">
      <c r="A32" s="64" t="s">
        <v>110</v>
      </c>
      <c r="B32" s="66"/>
    </row>
    <row r="33" spans="1:2" ht="15" customHeight="1">
      <c r="A33" s="54" t="s">
        <v>111</v>
      </c>
      <c r="B33" s="61">
        <v>6.04</v>
      </c>
    </row>
    <row r="34" spans="1:2" ht="15" customHeight="1">
      <c r="A34" s="54" t="s">
        <v>112</v>
      </c>
      <c r="B34" s="61">
        <v>2.53</v>
      </c>
    </row>
    <row r="35" spans="1:2" ht="15" customHeight="1">
      <c r="A35" s="54" t="s">
        <v>113</v>
      </c>
      <c r="B35" s="61">
        <v>9.67</v>
      </c>
    </row>
    <row r="36" spans="1:2" ht="15" customHeight="1">
      <c r="A36" s="54" t="s">
        <v>114</v>
      </c>
      <c r="B36" s="61">
        <v>7.28</v>
      </c>
    </row>
    <row r="37" spans="1:2" ht="15" customHeight="1">
      <c r="A37" s="54" t="s">
        <v>115</v>
      </c>
      <c r="B37" s="61">
        <v>0</v>
      </c>
    </row>
    <row r="38" spans="1:2" ht="15" customHeight="1">
      <c r="A38" s="64" t="s">
        <v>116</v>
      </c>
      <c r="B38" s="66">
        <v>25.520000000000003</v>
      </c>
    </row>
    <row r="39" spans="1:2" ht="15" customHeight="1">
      <c r="A39" s="64" t="s">
        <v>23</v>
      </c>
      <c r="B39" s="66">
        <v>509.12</v>
      </c>
    </row>
    <row r="40" spans="1:2" ht="15" customHeight="1">
      <c r="A40" s="54" t="s">
        <v>313</v>
      </c>
      <c r="B40" s="61">
        <v>40.7296</v>
      </c>
    </row>
    <row r="41" spans="1:2" ht="15" customHeight="1">
      <c r="A41" s="54" t="s">
        <v>76</v>
      </c>
      <c r="B41" s="61">
        <v>15.2736</v>
      </c>
    </row>
    <row r="42" spans="1:2" ht="15" customHeight="1">
      <c r="A42" s="54" t="s">
        <v>297</v>
      </c>
      <c r="B42" s="61">
        <v>699.9995</v>
      </c>
    </row>
    <row r="43" spans="1:2" ht="15" customHeight="1">
      <c r="A43" s="54" t="s">
        <v>117</v>
      </c>
      <c r="B43" s="61">
        <v>289.4742105263158</v>
      </c>
    </row>
    <row r="44" spans="1:2" ht="15" customHeight="1">
      <c r="A44" s="64" t="s">
        <v>57</v>
      </c>
      <c r="B44" s="67">
        <v>1554.5969105263157</v>
      </c>
    </row>
    <row r="45" spans="1:2" ht="15" customHeight="1">
      <c r="A45" s="54" t="s">
        <v>118</v>
      </c>
      <c r="B45" s="67"/>
    </row>
    <row r="46" spans="1:2" ht="15" customHeight="1">
      <c r="A46" s="64" t="s">
        <v>119</v>
      </c>
      <c r="B46" s="67">
        <v>1554.5969105263157</v>
      </c>
    </row>
    <row r="47" spans="1:2" ht="15" customHeight="1">
      <c r="A47" s="54" t="s">
        <v>120</v>
      </c>
      <c r="B47" s="55">
        <v>350</v>
      </c>
    </row>
    <row r="48" spans="1:2" ht="15" customHeight="1">
      <c r="A48" s="54" t="s">
        <v>261</v>
      </c>
      <c r="B48" s="68">
        <v>444.1705458646617</v>
      </c>
    </row>
    <row r="49" spans="1:2" ht="15" customHeight="1">
      <c r="A49" s="54" t="s">
        <v>262</v>
      </c>
      <c r="B49" s="69">
        <v>550</v>
      </c>
    </row>
    <row r="50" ht="15" customHeight="1"/>
    <row r="51" spans="2:3" ht="15" customHeight="1">
      <c r="B51" s="340"/>
      <c r="C51" s="340"/>
    </row>
    <row r="52" spans="2:3" ht="15" customHeight="1">
      <c r="B52" s="340"/>
      <c r="C52" s="340"/>
    </row>
    <row r="53" spans="2:3" ht="15" customHeight="1">
      <c r="B53" s="16"/>
      <c r="C53" s="15"/>
    </row>
    <row r="54" spans="2:3" ht="15" customHeight="1">
      <c r="B54" s="340"/>
      <c r="C54" s="340"/>
    </row>
    <row r="55" spans="2:3" ht="15" customHeight="1">
      <c r="B55" s="340"/>
      <c r="C55" s="340"/>
    </row>
  </sheetData>
  <sheetProtection/>
  <mergeCells count="5">
    <mergeCell ref="B55:C55"/>
    <mergeCell ref="A1:B1"/>
    <mergeCell ref="B51:C51"/>
    <mergeCell ref="B52:C52"/>
    <mergeCell ref="B54:C54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2:C49"/>
  <sheetViews>
    <sheetView showGridLines="0" zoomScale="75" zoomScaleNormal="75" zoomScalePageLayoutView="0" workbookViewId="0" topLeftCell="A1">
      <selection activeCell="B23" sqref="B23:B26"/>
    </sheetView>
  </sheetViews>
  <sheetFormatPr defaultColWidth="9.125" defaultRowHeight="12.75"/>
  <cols>
    <col min="1" max="1" width="52.375" style="27" customWidth="1"/>
    <col min="2" max="2" width="26.625" style="27" customWidth="1"/>
    <col min="3" max="16384" width="9.125" style="27" customWidth="1"/>
  </cols>
  <sheetData>
    <row r="2" spans="1:2" ht="15.75" customHeight="1">
      <c r="A2" s="388" t="s">
        <v>339</v>
      </c>
      <c r="B2" s="389"/>
    </row>
    <row r="3" spans="1:2" ht="15.75" customHeight="1">
      <c r="A3" s="390"/>
      <c r="B3" s="391"/>
    </row>
    <row r="4" spans="1:2" ht="15.75" customHeight="1">
      <c r="A4" s="31" t="s">
        <v>263</v>
      </c>
      <c r="B4" s="32">
        <v>15500</v>
      </c>
    </row>
    <row r="5" spans="1:2" ht="15.75" customHeight="1">
      <c r="A5" s="31" t="s">
        <v>264</v>
      </c>
      <c r="B5" s="32">
        <v>10750</v>
      </c>
    </row>
    <row r="6" spans="1:2" ht="15.75" customHeight="1">
      <c r="A6" s="31" t="s">
        <v>290</v>
      </c>
      <c r="B6" s="32">
        <v>47</v>
      </c>
    </row>
    <row r="7" spans="1:2" ht="15.75" customHeight="1">
      <c r="A7" s="33" t="s">
        <v>121</v>
      </c>
      <c r="B7" s="32">
        <v>20</v>
      </c>
    </row>
    <row r="8" spans="1:2" ht="15.75" customHeight="1">
      <c r="A8" s="34" t="s">
        <v>98</v>
      </c>
      <c r="B8" s="35">
        <v>29.5</v>
      </c>
    </row>
    <row r="9" spans="1:2" ht="15.75" customHeight="1">
      <c r="A9" s="36" t="s">
        <v>41</v>
      </c>
      <c r="B9" s="37">
        <v>56.64</v>
      </c>
    </row>
    <row r="10" spans="1:2" ht="15.75" customHeight="1">
      <c r="A10" s="38" t="s">
        <v>4</v>
      </c>
      <c r="B10" s="37">
        <v>31.97</v>
      </c>
    </row>
    <row r="11" spans="1:2" ht="15.75" customHeight="1">
      <c r="A11" s="39" t="s">
        <v>99</v>
      </c>
      <c r="B11" s="40">
        <v>118.11</v>
      </c>
    </row>
    <row r="12" spans="1:2" ht="15.75" customHeight="1">
      <c r="A12" s="38" t="s">
        <v>35</v>
      </c>
      <c r="B12" s="37">
        <v>27.08</v>
      </c>
    </row>
    <row r="13" spans="1:2" ht="15.75" customHeight="1">
      <c r="A13" s="38" t="s">
        <v>100</v>
      </c>
      <c r="B13" s="37">
        <v>92.1</v>
      </c>
    </row>
    <row r="14" spans="1:2" ht="15.75" customHeight="1">
      <c r="A14" s="38" t="s">
        <v>9</v>
      </c>
      <c r="B14" s="37">
        <v>22</v>
      </c>
    </row>
    <row r="15" spans="1:2" ht="15.75" customHeight="1">
      <c r="A15" s="41" t="s">
        <v>52</v>
      </c>
      <c r="B15" s="37">
        <v>34.75</v>
      </c>
    </row>
    <row r="16" spans="1:2" ht="15.75" customHeight="1">
      <c r="A16" s="38" t="s">
        <v>12</v>
      </c>
      <c r="B16" s="37">
        <v>22.22</v>
      </c>
    </row>
    <row r="17" spans="1:2" ht="15.75" customHeight="1">
      <c r="A17" s="38" t="s">
        <v>33</v>
      </c>
      <c r="B17" s="37">
        <v>21.74</v>
      </c>
    </row>
    <row r="18" spans="1:2" ht="15.75" customHeight="1">
      <c r="A18" s="42" t="s">
        <v>73</v>
      </c>
      <c r="B18" s="35">
        <v>182.47</v>
      </c>
    </row>
    <row r="19" spans="1:2" ht="15.75" customHeight="1">
      <c r="A19" s="43" t="s">
        <v>37</v>
      </c>
      <c r="B19" s="44">
        <v>402.36</v>
      </c>
    </row>
    <row r="20" spans="1:2" ht="15.75" customHeight="1">
      <c r="A20" s="43" t="s">
        <v>54</v>
      </c>
      <c r="B20" s="44">
        <v>0</v>
      </c>
    </row>
    <row r="21" spans="1:2" ht="15.75" customHeight="1">
      <c r="A21" s="43" t="s">
        <v>38</v>
      </c>
      <c r="B21" s="44">
        <v>0</v>
      </c>
    </row>
    <row r="22" spans="1:2" ht="15.75" customHeight="1">
      <c r="A22" s="43" t="s">
        <v>122</v>
      </c>
      <c r="B22" s="44">
        <v>520.47</v>
      </c>
    </row>
    <row r="23" spans="1:2" ht="15.75" customHeight="1">
      <c r="A23" s="45" t="s">
        <v>314</v>
      </c>
      <c r="B23" s="35">
        <v>41.637600000000006</v>
      </c>
    </row>
    <row r="24" spans="1:2" ht="15.75" customHeight="1">
      <c r="A24" s="34" t="s">
        <v>123</v>
      </c>
      <c r="B24" s="35">
        <v>15.6036906</v>
      </c>
    </row>
    <row r="25" spans="1:2" ht="15.75" customHeight="1">
      <c r="A25" s="46" t="s">
        <v>297</v>
      </c>
      <c r="B25" s="35">
        <v>537.5</v>
      </c>
    </row>
    <row r="26" spans="1:2" ht="15.75" customHeight="1">
      <c r="A26" s="34" t="s">
        <v>117</v>
      </c>
      <c r="B26" s="35">
        <v>89.62264150943396</v>
      </c>
    </row>
    <row r="27" spans="1:2" ht="15.75" customHeight="1">
      <c r="A27" s="43" t="s">
        <v>57</v>
      </c>
      <c r="B27" s="44">
        <v>1204.8339321094343</v>
      </c>
    </row>
    <row r="28" spans="1:2" ht="15.75" customHeight="1">
      <c r="A28" s="45" t="s">
        <v>124</v>
      </c>
      <c r="B28" s="35">
        <v>20</v>
      </c>
    </row>
    <row r="29" spans="1:2" ht="15.75" customHeight="1">
      <c r="A29" s="46" t="s">
        <v>125</v>
      </c>
      <c r="B29" s="47">
        <v>800</v>
      </c>
    </row>
    <row r="30" spans="1:2" ht="15.75" customHeight="1">
      <c r="A30" s="34" t="s">
        <v>126</v>
      </c>
      <c r="B30" s="47">
        <v>240</v>
      </c>
    </row>
    <row r="31" spans="1:2" ht="15.75" customHeight="1">
      <c r="A31" s="42" t="s">
        <v>127</v>
      </c>
      <c r="B31" s="47">
        <v>520</v>
      </c>
    </row>
    <row r="32" spans="1:2" ht="15.75" customHeight="1">
      <c r="A32" s="43" t="s">
        <v>265</v>
      </c>
      <c r="B32" s="44">
        <v>227.85267925181427</v>
      </c>
    </row>
    <row r="33" spans="1:2" ht="15.75" customHeight="1">
      <c r="A33" s="48" t="s">
        <v>128</v>
      </c>
      <c r="B33" s="47">
        <v>240</v>
      </c>
    </row>
    <row r="34" spans="1:2" ht="15.75" customHeight="1">
      <c r="A34" s="34" t="s">
        <v>266</v>
      </c>
      <c r="B34" s="35">
        <v>546.8464302043543</v>
      </c>
    </row>
    <row r="35" spans="1:2" ht="15.75" customHeight="1">
      <c r="A35" s="46" t="s">
        <v>289</v>
      </c>
      <c r="B35" s="35">
        <v>0</v>
      </c>
    </row>
    <row r="36" spans="1:2" ht="15.75" customHeight="1">
      <c r="A36" s="34" t="s">
        <v>270</v>
      </c>
      <c r="B36" s="35">
        <v>54.68464302043543</v>
      </c>
    </row>
    <row r="37" spans="1:2" ht="15.75" customHeight="1">
      <c r="A37" s="49" t="s">
        <v>267</v>
      </c>
      <c r="B37" s="44">
        <v>601.5310732247897</v>
      </c>
    </row>
    <row r="38" spans="1:2" ht="15.75" customHeight="1">
      <c r="A38" s="50" t="s">
        <v>129</v>
      </c>
      <c r="B38" s="35">
        <v>51.06382978723404</v>
      </c>
    </row>
    <row r="39" spans="1:2" ht="15.75" customHeight="1">
      <c r="A39" s="49" t="s">
        <v>268</v>
      </c>
      <c r="B39" s="44">
        <v>1177.9983517318797</v>
      </c>
    </row>
    <row r="40" spans="1:2" ht="15.75" customHeight="1">
      <c r="A40" s="49" t="s">
        <v>269</v>
      </c>
      <c r="B40" s="44">
        <v>350</v>
      </c>
    </row>
    <row r="41" spans="1:2" ht="15.75" customHeight="1">
      <c r="A41" s="51" t="s">
        <v>288</v>
      </c>
      <c r="B41" s="332">
        <v>1500</v>
      </c>
    </row>
    <row r="42" spans="1:2" ht="15.75" customHeight="1">
      <c r="A42" s="52" t="s">
        <v>340</v>
      </c>
      <c r="B42" s="52"/>
    </row>
    <row r="43" spans="1:3" ht="15.75" customHeight="1">
      <c r="A43" s="52"/>
      <c r="B43" s="340"/>
      <c r="C43" s="340"/>
    </row>
    <row r="44" spans="1:3" ht="15.75" customHeight="1">
      <c r="A44" s="52"/>
      <c r="B44" s="340"/>
      <c r="C44" s="340"/>
    </row>
    <row r="45" spans="1:3" ht="15.75" customHeight="1">
      <c r="A45" s="52"/>
      <c r="B45" s="16"/>
      <c r="C45" s="15"/>
    </row>
    <row r="46" spans="1:3" ht="15.75" customHeight="1">
      <c r="A46" s="52"/>
      <c r="B46" s="340"/>
      <c r="C46" s="340"/>
    </row>
    <row r="47" spans="1:3" ht="15.75" customHeight="1">
      <c r="A47" s="52"/>
      <c r="B47" s="340"/>
      <c r="C47" s="340"/>
    </row>
    <row r="48" spans="1:2" ht="12.75" customHeight="1">
      <c r="A48" s="52"/>
      <c r="B48" s="52"/>
    </row>
    <row r="49" spans="1:2" ht="12" customHeight="1">
      <c r="A49" s="52"/>
      <c r="B49" s="52"/>
    </row>
  </sheetData>
  <sheetProtection/>
  <mergeCells count="5">
    <mergeCell ref="B47:C47"/>
    <mergeCell ref="A2:B3"/>
    <mergeCell ref="B43:C43"/>
    <mergeCell ref="B44:C44"/>
    <mergeCell ref="B46:C46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O45"/>
  <sheetViews>
    <sheetView showGridLines="0" zoomScale="75" zoomScaleNormal="75" zoomScalePageLayoutView="0" workbookViewId="0" topLeftCell="A10">
      <selection activeCell="B31" sqref="B31:B34"/>
    </sheetView>
  </sheetViews>
  <sheetFormatPr defaultColWidth="9.125" defaultRowHeight="12.75"/>
  <cols>
    <col min="1" max="1" width="38.375" style="27" customWidth="1"/>
    <col min="2" max="2" width="28.50390625" style="27" customWidth="1"/>
    <col min="3" max="16384" width="9.125" style="27" customWidth="1"/>
  </cols>
  <sheetData>
    <row r="1" spans="1:2" ht="15" customHeight="1">
      <c r="A1" s="392" t="s">
        <v>341</v>
      </c>
      <c r="B1" s="392"/>
    </row>
    <row r="2" spans="1:2" ht="15" customHeight="1">
      <c r="A2" s="227"/>
      <c r="B2" s="227"/>
    </row>
    <row r="3" spans="1:2" ht="15" customHeight="1">
      <c r="A3" s="393" t="s">
        <v>271</v>
      </c>
      <c r="B3" s="394"/>
    </row>
    <row r="4" spans="1:2" ht="15" customHeight="1">
      <c r="A4" s="228" t="s">
        <v>130</v>
      </c>
      <c r="B4" s="229">
        <v>15000</v>
      </c>
    </row>
    <row r="5" spans="1:2" ht="15" customHeight="1">
      <c r="A5" s="228" t="s">
        <v>131</v>
      </c>
      <c r="B5" s="229">
        <v>11440</v>
      </c>
    </row>
    <row r="6" spans="1:2" ht="15" customHeight="1">
      <c r="A6" s="230" t="s">
        <v>132</v>
      </c>
      <c r="B6" s="231">
        <v>1995</v>
      </c>
    </row>
    <row r="7" spans="1:2" ht="15" customHeight="1">
      <c r="A7" s="230" t="s">
        <v>133</v>
      </c>
      <c r="B7" s="231">
        <v>22</v>
      </c>
    </row>
    <row r="8" spans="1:2" ht="15" customHeight="1">
      <c r="A8" s="228" t="s">
        <v>134</v>
      </c>
      <c r="B8" s="232">
        <v>16</v>
      </c>
    </row>
    <row r="9" spans="1:5" ht="15" customHeight="1">
      <c r="A9" s="233" t="s">
        <v>67</v>
      </c>
      <c r="B9" s="234"/>
      <c r="E9"/>
    </row>
    <row r="10" spans="1:5" ht="15" customHeight="1">
      <c r="A10" s="228" t="s">
        <v>98</v>
      </c>
      <c r="B10" s="235">
        <v>23.7</v>
      </c>
      <c r="E10"/>
    </row>
    <row r="11" spans="1:15" ht="15" customHeight="1">
      <c r="A11" s="228" t="s">
        <v>4</v>
      </c>
      <c r="B11" s="235">
        <v>0</v>
      </c>
      <c r="E11"/>
      <c r="F11" s="226"/>
      <c r="O11"/>
    </row>
    <row r="12" spans="1:7" ht="15" customHeight="1">
      <c r="A12" s="236" t="s">
        <v>3</v>
      </c>
      <c r="B12" s="235">
        <v>11.94</v>
      </c>
      <c r="E12"/>
      <c r="G12" s="248"/>
    </row>
    <row r="13" spans="1:5" ht="15" customHeight="1">
      <c r="A13" s="237" t="s">
        <v>99</v>
      </c>
      <c r="B13" s="238">
        <v>35.64</v>
      </c>
      <c r="E13"/>
    </row>
    <row r="14" spans="1:5" ht="15" customHeight="1">
      <c r="A14" s="239" t="s">
        <v>135</v>
      </c>
      <c r="B14" s="235">
        <v>0</v>
      </c>
      <c r="E14"/>
    </row>
    <row r="15" spans="1:5" ht="15" customHeight="1">
      <c r="A15" s="236" t="s">
        <v>35</v>
      </c>
      <c r="B15" s="235">
        <v>31.25</v>
      </c>
      <c r="E15"/>
    </row>
    <row r="16" spans="1:5" ht="15" customHeight="1">
      <c r="A16" s="236" t="s">
        <v>136</v>
      </c>
      <c r="B16" s="235">
        <v>25.1</v>
      </c>
      <c r="E16"/>
    </row>
    <row r="17" spans="1:5" ht="15" customHeight="1">
      <c r="A17" s="236" t="s">
        <v>9</v>
      </c>
      <c r="B17" s="240">
        <v>6.76</v>
      </c>
      <c r="E17"/>
    </row>
    <row r="18" spans="1:5" ht="15" customHeight="1">
      <c r="A18" s="236" t="s">
        <v>12</v>
      </c>
      <c r="B18" s="240">
        <v>0</v>
      </c>
      <c r="E18"/>
    </row>
    <row r="19" spans="1:2" ht="15" customHeight="1">
      <c r="A19" s="236" t="s">
        <v>137</v>
      </c>
      <c r="B19" s="235">
        <v>10.6</v>
      </c>
    </row>
    <row r="20" spans="1:2" ht="15" customHeight="1">
      <c r="A20" s="236" t="s">
        <v>33</v>
      </c>
      <c r="B20" s="235">
        <v>6.42</v>
      </c>
    </row>
    <row r="21" spans="1:2" ht="15" customHeight="1">
      <c r="A21" s="228" t="s">
        <v>138</v>
      </c>
      <c r="B21" s="235">
        <v>20</v>
      </c>
    </row>
    <row r="22" spans="1:2" ht="15" customHeight="1">
      <c r="A22" s="228" t="s">
        <v>139</v>
      </c>
      <c r="B22" s="235">
        <v>110.95</v>
      </c>
    </row>
    <row r="23" spans="1:2" ht="15" customHeight="1">
      <c r="A23" s="241" t="s">
        <v>37</v>
      </c>
      <c r="B23" s="242">
        <v>211.07999999999998</v>
      </c>
    </row>
    <row r="24" spans="1:2" ht="15" customHeight="1">
      <c r="A24" s="236" t="s">
        <v>34</v>
      </c>
      <c r="B24" s="235">
        <v>0</v>
      </c>
    </row>
    <row r="25" spans="1:2" ht="15" customHeight="1">
      <c r="A25" s="237" t="s">
        <v>107</v>
      </c>
      <c r="B25" s="243">
        <v>0</v>
      </c>
    </row>
    <row r="26" spans="1:2" ht="15" customHeight="1">
      <c r="A26" s="236" t="s">
        <v>140</v>
      </c>
      <c r="B26" s="244">
        <v>25</v>
      </c>
    </row>
    <row r="27" spans="1:2" ht="15" customHeight="1">
      <c r="A27" s="228" t="s">
        <v>141</v>
      </c>
      <c r="B27" s="235">
        <v>5.52</v>
      </c>
    </row>
    <row r="28" spans="1:2" ht="15" customHeight="1">
      <c r="A28" s="228" t="s">
        <v>142</v>
      </c>
      <c r="B28" s="235">
        <v>5.52</v>
      </c>
    </row>
    <row r="29" spans="1:2" ht="15" customHeight="1">
      <c r="A29" s="237" t="s">
        <v>38</v>
      </c>
      <c r="B29" s="243">
        <v>36.04</v>
      </c>
    </row>
    <row r="30" spans="1:2" ht="15" customHeight="1">
      <c r="A30" s="245" t="s">
        <v>122</v>
      </c>
      <c r="B30" s="238">
        <v>282.76</v>
      </c>
    </row>
    <row r="31" spans="1:2" ht="15" customHeight="1">
      <c r="A31" s="236" t="s">
        <v>315</v>
      </c>
      <c r="B31" s="235">
        <v>22.6208</v>
      </c>
    </row>
    <row r="32" spans="1:2" ht="15" customHeight="1">
      <c r="A32" s="236" t="s">
        <v>143</v>
      </c>
      <c r="B32" s="240">
        <v>8.4828</v>
      </c>
    </row>
    <row r="33" spans="1:2" ht="15" customHeight="1">
      <c r="A33" s="236" t="s">
        <v>298</v>
      </c>
      <c r="B33" s="235">
        <v>572</v>
      </c>
    </row>
    <row r="34" spans="1:2" ht="15" customHeight="1">
      <c r="A34" s="236" t="s">
        <v>117</v>
      </c>
      <c r="B34" s="235">
        <v>197.77777777777777</v>
      </c>
    </row>
    <row r="35" spans="1:2" ht="15" customHeight="1">
      <c r="A35" s="245" t="s">
        <v>57</v>
      </c>
      <c r="B35" s="242">
        <v>1083.6413777777777</v>
      </c>
    </row>
    <row r="36" spans="1:2" ht="15" customHeight="1">
      <c r="A36" s="236" t="s">
        <v>39</v>
      </c>
      <c r="B36" s="246">
        <v>160</v>
      </c>
    </row>
    <row r="37" spans="1:2" ht="15" customHeight="1">
      <c r="A37" s="245" t="s">
        <v>272</v>
      </c>
      <c r="B37" s="242">
        <v>677.275861111111</v>
      </c>
    </row>
    <row r="38" spans="1:2" ht="15" customHeight="1">
      <c r="A38" s="228" t="s">
        <v>273</v>
      </c>
      <c r="B38" s="247">
        <v>1300</v>
      </c>
    </row>
    <row r="39" spans="1:2" ht="15" customHeight="1">
      <c r="A39" s="28"/>
      <c r="B39" s="29"/>
    </row>
    <row r="40" ht="15" customHeight="1">
      <c r="B40" s="30"/>
    </row>
    <row r="41" spans="2:3" ht="15" customHeight="1">
      <c r="B41" s="340"/>
      <c r="C41" s="340"/>
    </row>
    <row r="42" spans="2:3" ht="15" customHeight="1">
      <c r="B42" s="340"/>
      <c r="C42" s="340"/>
    </row>
    <row r="43" spans="1:3" ht="15" customHeight="1">
      <c r="A43" s="28"/>
      <c r="B43" s="16"/>
      <c r="C43" s="15"/>
    </row>
    <row r="44" spans="1:3" ht="15" customHeight="1">
      <c r="A44" s="28"/>
      <c r="B44" s="340"/>
      <c r="C44" s="340"/>
    </row>
    <row r="45" spans="2:3" ht="15" customHeight="1">
      <c r="B45" s="340"/>
      <c r="C45" s="340"/>
    </row>
  </sheetData>
  <sheetProtection/>
  <mergeCells count="6">
    <mergeCell ref="B44:C44"/>
    <mergeCell ref="B45:C45"/>
    <mergeCell ref="A1:B1"/>
    <mergeCell ref="A3:B3"/>
    <mergeCell ref="B41:C41"/>
    <mergeCell ref="B42:C42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</sheetPr>
  <dimension ref="A1:C47"/>
  <sheetViews>
    <sheetView showGridLines="0" zoomScale="75" zoomScaleNormal="75" zoomScalePageLayoutView="0" workbookViewId="0" topLeftCell="A1">
      <selection activeCell="B26" sqref="B26:B29"/>
    </sheetView>
  </sheetViews>
  <sheetFormatPr defaultColWidth="9.125" defaultRowHeight="12.75"/>
  <cols>
    <col min="1" max="1" width="53.00390625" style="15" customWidth="1"/>
    <col min="2" max="2" width="22.50390625" style="15" customWidth="1"/>
    <col min="3" max="16384" width="9.125" style="15" customWidth="1"/>
  </cols>
  <sheetData>
    <row r="1" spans="1:2" ht="15">
      <c r="A1" s="395" t="s">
        <v>342</v>
      </c>
      <c r="B1" s="395"/>
    </row>
    <row r="2" spans="1:2" ht="15">
      <c r="A2" s="249"/>
      <c r="B2" s="249"/>
    </row>
    <row r="3" spans="1:2" ht="15">
      <c r="A3" s="396" t="s">
        <v>67</v>
      </c>
      <c r="B3" s="250" t="s">
        <v>144</v>
      </c>
    </row>
    <row r="4" spans="1:2" ht="15">
      <c r="A4" s="397"/>
      <c r="B4" s="251" t="s">
        <v>274</v>
      </c>
    </row>
    <row r="5" spans="1:2" ht="15">
      <c r="A5" s="252" t="s">
        <v>145</v>
      </c>
      <c r="B5" s="253">
        <v>147.58</v>
      </c>
    </row>
    <row r="6" spans="1:2" ht="15">
      <c r="A6" s="254" t="s">
        <v>2</v>
      </c>
      <c r="B6" s="255">
        <v>48.2</v>
      </c>
    </row>
    <row r="7" spans="1:2" ht="15">
      <c r="A7" s="254" t="s">
        <v>146</v>
      </c>
      <c r="B7" s="255">
        <v>43.5</v>
      </c>
    </row>
    <row r="8" spans="1:2" ht="15">
      <c r="A8" s="254" t="s">
        <v>147</v>
      </c>
      <c r="B8" s="255">
        <v>55.88</v>
      </c>
    </row>
    <row r="9" spans="1:2" ht="15">
      <c r="A9" s="252" t="s">
        <v>148</v>
      </c>
      <c r="B9" s="256">
        <v>410.62</v>
      </c>
    </row>
    <row r="10" spans="1:2" ht="15">
      <c r="A10" s="254" t="s">
        <v>135</v>
      </c>
      <c r="B10" s="255">
        <v>0</v>
      </c>
    </row>
    <row r="11" spans="1:2" ht="15">
      <c r="A11" s="254" t="s">
        <v>149</v>
      </c>
      <c r="B11" s="255">
        <v>50.62</v>
      </c>
    </row>
    <row r="12" spans="1:2" ht="15">
      <c r="A12" s="254" t="s">
        <v>100</v>
      </c>
      <c r="B12" s="255">
        <v>67.3</v>
      </c>
    </row>
    <row r="13" spans="1:2" ht="15">
      <c r="A13" s="254" t="s">
        <v>9</v>
      </c>
      <c r="B13" s="255">
        <v>36.8</v>
      </c>
    </row>
    <row r="14" spans="1:2" ht="15">
      <c r="A14" s="254" t="s">
        <v>12</v>
      </c>
      <c r="B14" s="255">
        <v>33.77</v>
      </c>
    </row>
    <row r="15" spans="1:2" ht="15">
      <c r="A15" s="254" t="s">
        <v>52</v>
      </c>
      <c r="B15" s="255">
        <v>37.13</v>
      </c>
    </row>
    <row r="16" spans="1:2" ht="15">
      <c r="A16" s="254" t="s">
        <v>33</v>
      </c>
      <c r="B16" s="255">
        <v>30</v>
      </c>
    </row>
    <row r="17" spans="1:2" ht="15">
      <c r="A17" s="254" t="s">
        <v>150</v>
      </c>
      <c r="B17" s="255">
        <v>155</v>
      </c>
    </row>
    <row r="18" spans="1:2" ht="15">
      <c r="A18" s="254" t="s">
        <v>74</v>
      </c>
      <c r="B18" s="257">
        <v>0</v>
      </c>
    </row>
    <row r="19" spans="1:2" ht="15">
      <c r="A19" s="252" t="s">
        <v>151</v>
      </c>
      <c r="B19" s="258">
        <v>35.64</v>
      </c>
    </row>
    <row r="20" spans="1:2" ht="15">
      <c r="A20" s="254" t="s">
        <v>34</v>
      </c>
      <c r="B20" s="257">
        <v>35.64</v>
      </c>
    </row>
    <row r="21" spans="1:2" ht="15">
      <c r="A21" s="252" t="s">
        <v>152</v>
      </c>
      <c r="B21" s="258">
        <v>7.65</v>
      </c>
    </row>
    <row r="22" spans="1:2" ht="15">
      <c r="A22" s="254" t="s">
        <v>153</v>
      </c>
      <c r="B22" s="257">
        <v>0</v>
      </c>
    </row>
    <row r="23" spans="1:2" ht="15">
      <c r="A23" s="254" t="s">
        <v>154</v>
      </c>
      <c r="B23" s="257">
        <v>7.65</v>
      </c>
    </row>
    <row r="24" spans="1:2" ht="15">
      <c r="A24" s="254" t="s">
        <v>115</v>
      </c>
      <c r="B24" s="257">
        <v>0</v>
      </c>
    </row>
    <row r="25" spans="1:2" ht="15">
      <c r="A25" s="252" t="s">
        <v>23</v>
      </c>
      <c r="B25" s="259">
        <v>601.49</v>
      </c>
    </row>
    <row r="26" spans="1:2" ht="15">
      <c r="A26" s="254" t="s">
        <v>316</v>
      </c>
      <c r="B26" s="260">
        <v>48.1192</v>
      </c>
    </row>
    <row r="27" spans="1:2" ht="15">
      <c r="A27" s="254" t="s">
        <v>155</v>
      </c>
      <c r="B27" s="260">
        <v>18.0447</v>
      </c>
    </row>
    <row r="28" spans="1:2" ht="15">
      <c r="A28" s="254" t="s">
        <v>299</v>
      </c>
      <c r="B28" s="260">
        <v>449.9945</v>
      </c>
    </row>
    <row r="29" spans="1:2" ht="15">
      <c r="A29" s="254" t="s">
        <v>117</v>
      </c>
      <c r="B29" s="260">
        <v>811.5376923076924</v>
      </c>
    </row>
    <row r="30" spans="1:2" ht="15">
      <c r="A30" s="261" t="s">
        <v>156</v>
      </c>
      <c r="B30" s="262">
        <v>1929.1860923076924</v>
      </c>
    </row>
    <row r="31" spans="1:2" ht="15">
      <c r="A31" s="252" t="s">
        <v>275</v>
      </c>
      <c r="B31" s="262">
        <v>192.91860923076925</v>
      </c>
    </row>
    <row r="32" spans="1:2" ht="15">
      <c r="A32" s="252" t="s">
        <v>276</v>
      </c>
      <c r="B32" s="264">
        <v>320</v>
      </c>
    </row>
    <row r="33" spans="1:2" ht="15">
      <c r="A33" s="254" t="s">
        <v>277</v>
      </c>
      <c r="B33" s="265">
        <v>19549.88</v>
      </c>
    </row>
    <row r="34" spans="1:2" ht="15">
      <c r="A34" s="254" t="s">
        <v>278</v>
      </c>
      <c r="B34" s="265">
        <v>8999.89</v>
      </c>
    </row>
    <row r="35" spans="1:2" ht="15">
      <c r="A35" s="254" t="s">
        <v>157</v>
      </c>
      <c r="B35" s="266">
        <v>2000</v>
      </c>
    </row>
    <row r="36" spans="1:2" ht="15">
      <c r="A36" s="254" t="s">
        <v>158</v>
      </c>
      <c r="B36" s="267">
        <v>17</v>
      </c>
    </row>
    <row r="37" spans="1:2" ht="15">
      <c r="A37" s="254" t="s">
        <v>159</v>
      </c>
      <c r="B37" s="265">
        <v>30</v>
      </c>
    </row>
    <row r="38" spans="1:2" ht="15">
      <c r="A38" s="254" t="s">
        <v>160</v>
      </c>
      <c r="B38" s="268">
        <v>13</v>
      </c>
    </row>
    <row r="39" spans="1:2" ht="15">
      <c r="A39" s="254" t="s">
        <v>161</v>
      </c>
      <c r="B39" s="265">
        <v>40</v>
      </c>
    </row>
    <row r="40" spans="1:2" ht="15">
      <c r="A40" s="254" t="s">
        <v>162</v>
      </c>
      <c r="B40" s="269">
        <v>1000</v>
      </c>
    </row>
    <row r="43" spans="2:3" ht="12">
      <c r="B43" s="340"/>
      <c r="C43" s="340"/>
    </row>
    <row r="44" spans="2:3" ht="12">
      <c r="B44" s="340"/>
      <c r="C44" s="340"/>
    </row>
    <row r="45" ht="12">
      <c r="B45" s="16"/>
    </row>
    <row r="46" spans="2:3" ht="12">
      <c r="B46" s="340"/>
      <c r="C46" s="340"/>
    </row>
    <row r="47" spans="2:3" ht="12">
      <c r="B47" s="340"/>
      <c r="C47" s="340"/>
    </row>
  </sheetData>
  <sheetProtection/>
  <mergeCells count="6">
    <mergeCell ref="B46:C46"/>
    <mergeCell ref="B47:C47"/>
    <mergeCell ref="A1:B1"/>
    <mergeCell ref="A3:A4"/>
    <mergeCell ref="B43:C43"/>
    <mergeCell ref="B44:C44"/>
  </mergeCells>
  <printOptions horizontalCentered="1" verticalCentered="1"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</sheetPr>
  <dimension ref="A1:C47"/>
  <sheetViews>
    <sheetView showGridLines="0" zoomScale="75" zoomScaleNormal="75" zoomScalePageLayoutView="0" workbookViewId="0" topLeftCell="A16">
      <selection activeCell="J39" sqref="J39"/>
    </sheetView>
  </sheetViews>
  <sheetFormatPr defaultColWidth="9.125" defaultRowHeight="12.75"/>
  <cols>
    <col min="1" max="1" width="50.125" style="15" customWidth="1"/>
    <col min="2" max="2" width="22.50390625" style="15" customWidth="1"/>
    <col min="3" max="16384" width="9.125" style="15" customWidth="1"/>
  </cols>
  <sheetData>
    <row r="1" spans="1:2" ht="15" customHeight="1">
      <c r="A1" s="398" t="s">
        <v>343</v>
      </c>
      <c r="B1" s="398"/>
    </row>
    <row r="2" spans="1:2" ht="15" customHeight="1">
      <c r="A2" s="249"/>
      <c r="B2" s="249"/>
    </row>
    <row r="3" spans="1:2" ht="15" customHeight="1">
      <c r="A3" s="396" t="s">
        <v>67</v>
      </c>
      <c r="B3" s="250" t="s">
        <v>144</v>
      </c>
    </row>
    <row r="4" spans="1:2" ht="15" customHeight="1">
      <c r="A4" s="399"/>
      <c r="B4" s="251" t="s">
        <v>168</v>
      </c>
    </row>
    <row r="5" spans="1:2" ht="15" customHeight="1">
      <c r="A5" s="270" t="s">
        <v>145</v>
      </c>
      <c r="B5" s="271">
        <v>187.58999999999997</v>
      </c>
    </row>
    <row r="6" spans="1:2" ht="15" customHeight="1">
      <c r="A6" s="272" t="s">
        <v>98</v>
      </c>
      <c r="B6" s="273">
        <v>55.32</v>
      </c>
    </row>
    <row r="7" spans="1:2" ht="15" customHeight="1">
      <c r="A7" s="274" t="s">
        <v>4</v>
      </c>
      <c r="B7" s="273">
        <v>68.35</v>
      </c>
    </row>
    <row r="8" spans="1:2" ht="15" customHeight="1">
      <c r="A8" s="274" t="s">
        <v>3</v>
      </c>
      <c r="B8" s="273">
        <v>63.92</v>
      </c>
    </row>
    <row r="9" spans="1:2" ht="15" customHeight="1">
      <c r="A9" s="270" t="s">
        <v>148</v>
      </c>
      <c r="B9" s="275">
        <v>587.53</v>
      </c>
    </row>
    <row r="10" spans="1:2" ht="15" customHeight="1">
      <c r="A10" s="274" t="s">
        <v>135</v>
      </c>
      <c r="B10" s="276">
        <v>0</v>
      </c>
    </row>
    <row r="11" spans="1:2" ht="15" customHeight="1">
      <c r="A11" s="274" t="s">
        <v>35</v>
      </c>
      <c r="B11" s="273">
        <v>96.34</v>
      </c>
    </row>
    <row r="12" spans="1:2" ht="15" customHeight="1">
      <c r="A12" s="274" t="s">
        <v>100</v>
      </c>
      <c r="B12" s="273">
        <v>84</v>
      </c>
    </row>
    <row r="13" spans="1:2" ht="15" customHeight="1">
      <c r="A13" s="274" t="s">
        <v>9</v>
      </c>
      <c r="B13" s="273">
        <v>20.74</v>
      </c>
    </row>
    <row r="14" spans="1:2" ht="15" customHeight="1">
      <c r="A14" s="274" t="s">
        <v>12</v>
      </c>
      <c r="B14" s="273">
        <v>35.61</v>
      </c>
    </row>
    <row r="15" spans="1:2" ht="15" customHeight="1">
      <c r="A15" s="274" t="s">
        <v>52</v>
      </c>
      <c r="B15" s="273">
        <v>37.67</v>
      </c>
    </row>
    <row r="16" spans="1:2" ht="15" customHeight="1">
      <c r="A16" s="274" t="s">
        <v>33</v>
      </c>
      <c r="B16" s="273">
        <v>43.7</v>
      </c>
    </row>
    <row r="17" spans="1:2" ht="15" customHeight="1">
      <c r="A17" s="274" t="s">
        <v>150</v>
      </c>
      <c r="B17" s="273">
        <v>269.47</v>
      </c>
    </row>
    <row r="18" spans="1:2" ht="15" customHeight="1">
      <c r="A18" s="274" t="s">
        <v>74</v>
      </c>
      <c r="B18" s="276">
        <v>0</v>
      </c>
    </row>
    <row r="19" spans="1:2" ht="15" customHeight="1">
      <c r="A19" s="270" t="s">
        <v>163</v>
      </c>
      <c r="B19" s="275">
        <v>38.46</v>
      </c>
    </row>
    <row r="20" spans="1:2" ht="15" customHeight="1">
      <c r="A20" s="274" t="s">
        <v>34</v>
      </c>
      <c r="B20" s="273">
        <v>38.46</v>
      </c>
    </row>
    <row r="21" spans="1:2" ht="15" customHeight="1">
      <c r="A21" s="270" t="s">
        <v>152</v>
      </c>
      <c r="B21" s="275">
        <v>8.78</v>
      </c>
    </row>
    <row r="22" spans="1:2" ht="15" customHeight="1">
      <c r="A22" s="274" t="s">
        <v>153</v>
      </c>
      <c r="B22" s="273">
        <v>8.78</v>
      </c>
    </row>
    <row r="23" spans="1:2" ht="15" customHeight="1">
      <c r="A23" s="274" t="s">
        <v>154</v>
      </c>
      <c r="B23" s="273">
        <v>0</v>
      </c>
    </row>
    <row r="24" spans="1:2" ht="15" customHeight="1">
      <c r="A24" s="274" t="s">
        <v>115</v>
      </c>
      <c r="B24" s="276">
        <v>0</v>
      </c>
    </row>
    <row r="25" spans="1:2" ht="15" customHeight="1">
      <c r="A25" s="270" t="s">
        <v>23</v>
      </c>
      <c r="B25" s="275">
        <v>822.3599999999999</v>
      </c>
    </row>
    <row r="26" spans="1:2" ht="15" customHeight="1">
      <c r="A26" s="274" t="s">
        <v>316</v>
      </c>
      <c r="B26" s="260">
        <v>65.7888</v>
      </c>
    </row>
    <row r="27" spans="1:2" ht="15" customHeight="1">
      <c r="A27" s="274" t="s">
        <v>164</v>
      </c>
      <c r="B27" s="260">
        <v>24.670799999999996</v>
      </c>
    </row>
    <row r="28" spans="1:2" ht="15" customHeight="1">
      <c r="A28" s="274" t="s">
        <v>299</v>
      </c>
      <c r="B28" s="260">
        <v>695.7435</v>
      </c>
    </row>
    <row r="29" spans="1:2" ht="15" customHeight="1">
      <c r="A29" s="274" t="s">
        <v>117</v>
      </c>
      <c r="B29" s="260">
        <v>2399.855</v>
      </c>
    </row>
    <row r="30" spans="1:2" ht="15" customHeight="1">
      <c r="A30" s="270" t="s">
        <v>165</v>
      </c>
      <c r="B30" s="262">
        <v>4008.4181</v>
      </c>
    </row>
    <row r="31" spans="1:2" ht="15" customHeight="1">
      <c r="A31" s="270" t="s">
        <v>275</v>
      </c>
      <c r="B31" s="263">
        <v>534.4557466666666</v>
      </c>
    </row>
    <row r="32" spans="1:2" ht="15" customHeight="1">
      <c r="A32" s="270" t="s">
        <v>279</v>
      </c>
      <c r="B32" s="333">
        <v>800</v>
      </c>
    </row>
    <row r="33" spans="1:2" ht="15" customHeight="1">
      <c r="A33" s="274" t="s">
        <v>277</v>
      </c>
      <c r="B33" s="277">
        <v>28300</v>
      </c>
    </row>
    <row r="34" spans="1:2" ht="15" customHeight="1">
      <c r="A34" s="274" t="s">
        <v>280</v>
      </c>
      <c r="B34" s="277">
        <v>13900</v>
      </c>
    </row>
    <row r="35" spans="1:2" ht="15" customHeight="1">
      <c r="A35" s="274" t="s">
        <v>166</v>
      </c>
      <c r="B35" s="278">
        <v>1993</v>
      </c>
    </row>
    <row r="36" spans="1:2" ht="15" customHeight="1">
      <c r="A36" s="274" t="s">
        <v>167</v>
      </c>
      <c r="B36" s="279">
        <v>24</v>
      </c>
    </row>
    <row r="37" spans="1:2" ht="15" customHeight="1">
      <c r="A37" s="274" t="s">
        <v>159</v>
      </c>
      <c r="B37" s="278">
        <v>30</v>
      </c>
    </row>
    <row r="38" spans="1:2" ht="15" customHeight="1">
      <c r="A38" s="274" t="s">
        <v>160</v>
      </c>
      <c r="B38" s="280">
        <v>6</v>
      </c>
    </row>
    <row r="39" spans="1:2" ht="15" customHeight="1">
      <c r="A39" s="274" t="s">
        <v>161</v>
      </c>
      <c r="B39" s="277">
        <v>40</v>
      </c>
    </row>
    <row r="40" spans="1:2" ht="15" customHeight="1">
      <c r="A40" s="270" t="s">
        <v>162</v>
      </c>
      <c r="B40" s="281">
        <v>750</v>
      </c>
    </row>
    <row r="41" ht="15" customHeight="1">
      <c r="B41" s="26"/>
    </row>
    <row r="42" ht="15" customHeight="1"/>
    <row r="43" spans="2:3" ht="15" customHeight="1">
      <c r="B43" s="340"/>
      <c r="C43" s="340"/>
    </row>
    <row r="44" spans="2:3" ht="15" customHeight="1">
      <c r="B44" s="340"/>
      <c r="C44" s="340"/>
    </row>
    <row r="45" ht="15" customHeight="1">
      <c r="B45" s="16"/>
    </row>
    <row r="46" spans="2:3" ht="15" customHeight="1">
      <c r="B46" s="340"/>
      <c r="C46" s="340"/>
    </row>
    <row r="47" spans="2:3" ht="15" customHeight="1">
      <c r="B47" s="340"/>
      <c r="C47" s="340"/>
    </row>
  </sheetData>
  <sheetProtection/>
  <mergeCells count="6">
    <mergeCell ref="B46:C46"/>
    <mergeCell ref="B47:C47"/>
    <mergeCell ref="A1:B1"/>
    <mergeCell ref="A3:A4"/>
    <mergeCell ref="B43:C43"/>
    <mergeCell ref="B44:C4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</sheetPr>
  <dimension ref="A1:C47"/>
  <sheetViews>
    <sheetView showGridLines="0" zoomScale="75" zoomScaleNormal="75" zoomScalePageLayoutView="0" workbookViewId="0" topLeftCell="A13">
      <selection activeCell="B26" sqref="B26:B29"/>
    </sheetView>
  </sheetViews>
  <sheetFormatPr defaultColWidth="9.125" defaultRowHeight="12.75"/>
  <cols>
    <col min="1" max="1" width="52.00390625" style="15" customWidth="1"/>
    <col min="2" max="2" width="23.125" style="15" customWidth="1"/>
    <col min="3" max="16384" width="9.125" style="15" customWidth="1"/>
  </cols>
  <sheetData>
    <row r="1" spans="1:2" ht="15" customHeight="1">
      <c r="A1" s="395" t="s">
        <v>344</v>
      </c>
      <c r="B1" s="400"/>
    </row>
    <row r="2" spans="1:2" ht="15" customHeight="1">
      <c r="A2" s="249"/>
      <c r="B2" s="249"/>
    </row>
    <row r="3" spans="1:2" ht="15" customHeight="1">
      <c r="A3" s="396" t="s">
        <v>67</v>
      </c>
      <c r="B3" s="250" t="s">
        <v>144</v>
      </c>
    </row>
    <row r="4" spans="1:2" ht="15" customHeight="1">
      <c r="A4" s="399"/>
      <c r="B4" s="251" t="s">
        <v>168</v>
      </c>
    </row>
    <row r="5" spans="1:2" ht="15" customHeight="1">
      <c r="A5" s="282" t="s">
        <v>145</v>
      </c>
      <c r="B5" s="258">
        <v>265.75</v>
      </c>
    </row>
    <row r="6" spans="1:2" ht="15" customHeight="1">
      <c r="A6" s="283" t="s">
        <v>169</v>
      </c>
      <c r="B6" s="257">
        <v>72.62</v>
      </c>
    </row>
    <row r="7" spans="1:2" ht="15" customHeight="1">
      <c r="A7" s="283" t="s">
        <v>170</v>
      </c>
      <c r="B7" s="257">
        <v>72.33</v>
      </c>
    </row>
    <row r="8" spans="1:2" ht="15" customHeight="1">
      <c r="A8" s="283" t="s">
        <v>147</v>
      </c>
      <c r="B8" s="257">
        <v>120.8</v>
      </c>
    </row>
    <row r="9" spans="1:2" ht="15" customHeight="1">
      <c r="A9" s="252" t="s">
        <v>148</v>
      </c>
      <c r="B9" s="253">
        <v>528.56</v>
      </c>
    </row>
    <row r="10" spans="1:2" ht="15" customHeight="1">
      <c r="A10" s="283" t="s">
        <v>135</v>
      </c>
      <c r="B10" s="257">
        <v>0</v>
      </c>
    </row>
    <row r="11" spans="1:2" ht="15" customHeight="1">
      <c r="A11" s="283" t="s">
        <v>35</v>
      </c>
      <c r="B11" s="257">
        <v>115.2</v>
      </c>
    </row>
    <row r="12" spans="1:2" ht="15" customHeight="1">
      <c r="A12" s="283" t="s">
        <v>100</v>
      </c>
      <c r="B12" s="257">
        <v>114.8</v>
      </c>
    </row>
    <row r="13" spans="1:2" ht="15" customHeight="1">
      <c r="A13" s="283" t="s">
        <v>9</v>
      </c>
      <c r="B13" s="257">
        <v>20</v>
      </c>
    </row>
    <row r="14" spans="1:2" ht="15" customHeight="1">
      <c r="A14" s="283" t="s">
        <v>12</v>
      </c>
      <c r="B14" s="257">
        <v>40</v>
      </c>
    </row>
    <row r="15" spans="1:2" ht="15" customHeight="1">
      <c r="A15" s="283" t="s">
        <v>52</v>
      </c>
      <c r="B15" s="257">
        <v>74.5</v>
      </c>
    </row>
    <row r="16" spans="1:2" ht="15" customHeight="1">
      <c r="A16" s="283" t="s">
        <v>33</v>
      </c>
      <c r="B16" s="257">
        <v>27.5</v>
      </c>
    </row>
    <row r="17" spans="1:2" ht="15" customHeight="1">
      <c r="A17" s="283" t="s">
        <v>150</v>
      </c>
      <c r="B17" s="257">
        <v>136.56</v>
      </c>
    </row>
    <row r="18" spans="1:2" ht="15" customHeight="1">
      <c r="A18" s="283" t="s">
        <v>74</v>
      </c>
      <c r="B18" s="257">
        <v>0</v>
      </c>
    </row>
    <row r="19" spans="1:2" ht="15" customHeight="1">
      <c r="A19" s="252" t="s">
        <v>163</v>
      </c>
      <c r="B19" s="253">
        <v>40.47</v>
      </c>
    </row>
    <row r="20" spans="1:2" ht="15" customHeight="1">
      <c r="A20" s="283" t="s">
        <v>34</v>
      </c>
      <c r="B20" s="257">
        <v>40.47</v>
      </c>
    </row>
    <row r="21" spans="1:2" ht="15" customHeight="1">
      <c r="A21" s="252" t="s">
        <v>152</v>
      </c>
      <c r="B21" s="253">
        <v>49.35</v>
      </c>
    </row>
    <row r="22" spans="1:2" ht="15" customHeight="1">
      <c r="A22" s="254" t="s">
        <v>153</v>
      </c>
      <c r="B22" s="255">
        <v>5</v>
      </c>
    </row>
    <row r="23" spans="1:2" ht="15" customHeight="1">
      <c r="A23" s="254" t="s">
        <v>154</v>
      </c>
      <c r="B23" s="255">
        <v>44.35</v>
      </c>
    </row>
    <row r="24" spans="1:2" ht="15" customHeight="1">
      <c r="A24" s="254" t="s">
        <v>115</v>
      </c>
      <c r="B24" s="255">
        <v>0</v>
      </c>
    </row>
    <row r="25" spans="1:2" ht="15" customHeight="1">
      <c r="A25" s="252" t="s">
        <v>23</v>
      </c>
      <c r="B25" s="256">
        <v>884.13</v>
      </c>
    </row>
    <row r="26" spans="1:2" ht="15" customHeight="1">
      <c r="A26" s="254" t="s">
        <v>316</v>
      </c>
      <c r="B26" s="284">
        <v>70.7304</v>
      </c>
    </row>
    <row r="27" spans="1:2" ht="15" customHeight="1">
      <c r="A27" s="254" t="s">
        <v>155</v>
      </c>
      <c r="B27" s="284">
        <v>26.523899999999998</v>
      </c>
    </row>
    <row r="28" spans="1:2" ht="15" customHeight="1">
      <c r="A28" s="254" t="s">
        <v>299</v>
      </c>
      <c r="B28" s="284">
        <v>562.4995</v>
      </c>
    </row>
    <row r="29" spans="1:2" ht="15" customHeight="1">
      <c r="A29" s="254" t="s">
        <v>117</v>
      </c>
      <c r="B29" s="260">
        <v>1212.5525</v>
      </c>
    </row>
    <row r="30" spans="1:2" ht="15" customHeight="1">
      <c r="A30" s="252" t="s">
        <v>156</v>
      </c>
      <c r="B30" s="256">
        <v>2756.4363000000003</v>
      </c>
    </row>
    <row r="31" spans="1:2" ht="15" customHeight="1">
      <c r="A31" s="282" t="s">
        <v>275</v>
      </c>
      <c r="B31" s="334">
        <v>153.13535000000002</v>
      </c>
    </row>
    <row r="32" spans="1:2" ht="15" customHeight="1">
      <c r="A32" s="282" t="s">
        <v>281</v>
      </c>
      <c r="B32" s="285">
        <v>200</v>
      </c>
    </row>
    <row r="33" spans="1:2" ht="15" customHeight="1">
      <c r="A33" s="283" t="s">
        <v>171</v>
      </c>
      <c r="B33" s="265">
        <v>20950.41</v>
      </c>
    </row>
    <row r="34" spans="1:2" ht="15" customHeight="1">
      <c r="A34" s="283" t="s">
        <v>172</v>
      </c>
      <c r="B34" s="265">
        <v>11249.99</v>
      </c>
    </row>
    <row r="35" spans="1:2" ht="15" customHeight="1">
      <c r="A35" s="283" t="s">
        <v>157</v>
      </c>
      <c r="B35" s="266">
        <v>2000</v>
      </c>
    </row>
    <row r="36" spans="1:2" ht="15" customHeight="1">
      <c r="A36" s="283" t="s">
        <v>158</v>
      </c>
      <c r="B36" s="286">
        <v>17</v>
      </c>
    </row>
    <row r="37" spans="1:2" ht="15" customHeight="1">
      <c r="A37" s="283" t="s">
        <v>159</v>
      </c>
      <c r="B37" s="267">
        <v>25</v>
      </c>
    </row>
    <row r="38" spans="1:2" ht="15" customHeight="1">
      <c r="A38" s="283" t="s">
        <v>160</v>
      </c>
      <c r="B38" s="286">
        <v>8</v>
      </c>
    </row>
    <row r="39" spans="1:2" ht="15" customHeight="1">
      <c r="A39" s="283" t="s">
        <v>161</v>
      </c>
      <c r="B39" s="267">
        <v>40</v>
      </c>
    </row>
    <row r="40" spans="1:2" ht="15" customHeight="1">
      <c r="A40" s="283" t="s">
        <v>162</v>
      </c>
      <c r="B40" s="266">
        <v>1800</v>
      </c>
    </row>
    <row r="41" ht="15" customHeight="1">
      <c r="A41" s="20"/>
    </row>
    <row r="42" ht="15" customHeight="1"/>
    <row r="43" spans="2:3" ht="15" customHeight="1">
      <c r="B43" s="340"/>
      <c r="C43" s="340"/>
    </row>
    <row r="44" spans="2:3" ht="15" customHeight="1">
      <c r="B44" s="340"/>
      <c r="C44" s="340"/>
    </row>
    <row r="45" ht="15" customHeight="1">
      <c r="B45" s="16"/>
    </row>
    <row r="46" spans="2:3" ht="15" customHeight="1">
      <c r="B46" s="340"/>
      <c r="C46" s="340"/>
    </row>
    <row r="47" spans="2:3" ht="15" customHeight="1">
      <c r="B47" s="340"/>
      <c r="C47" s="340"/>
    </row>
    <row r="48" ht="15" customHeight="1"/>
  </sheetData>
  <sheetProtection/>
  <mergeCells count="6">
    <mergeCell ref="B46:C46"/>
    <mergeCell ref="B47:C47"/>
    <mergeCell ref="A1:B1"/>
    <mergeCell ref="A3:A4"/>
    <mergeCell ref="B43:C43"/>
    <mergeCell ref="B44:C4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</sheetPr>
  <dimension ref="A1:C47"/>
  <sheetViews>
    <sheetView showGridLines="0" zoomScale="75" zoomScaleNormal="75" zoomScalePageLayoutView="0" workbookViewId="0" topLeftCell="A13">
      <selection activeCell="B26" sqref="B26:B29"/>
    </sheetView>
  </sheetViews>
  <sheetFormatPr defaultColWidth="9.125" defaultRowHeight="12.75"/>
  <cols>
    <col min="1" max="1" width="54.50390625" style="15" customWidth="1"/>
    <col min="2" max="2" width="25.875" style="15" customWidth="1"/>
    <col min="3" max="16384" width="9.125" style="15" customWidth="1"/>
  </cols>
  <sheetData>
    <row r="1" spans="1:2" ht="15">
      <c r="A1" s="398" t="s">
        <v>345</v>
      </c>
      <c r="B1" s="398"/>
    </row>
    <row r="2" spans="1:2" ht="15">
      <c r="A2" s="398"/>
      <c r="B2" s="398"/>
    </row>
    <row r="3" spans="1:2" ht="18" customHeight="1">
      <c r="A3" s="401" t="s">
        <v>67</v>
      </c>
      <c r="B3" s="403" t="s">
        <v>282</v>
      </c>
    </row>
    <row r="4" spans="1:2" ht="20.25" customHeight="1">
      <c r="A4" s="402"/>
      <c r="B4" s="404"/>
    </row>
    <row r="5" spans="1:2" ht="15" customHeight="1">
      <c r="A5" s="252" t="s">
        <v>145</v>
      </c>
      <c r="B5" s="287">
        <v>124.73999999999998</v>
      </c>
    </row>
    <row r="6" spans="1:2" ht="15" customHeight="1">
      <c r="A6" s="283" t="s">
        <v>2</v>
      </c>
      <c r="B6" s="288">
        <v>50.16</v>
      </c>
    </row>
    <row r="7" spans="1:2" ht="15" customHeight="1">
      <c r="A7" s="283" t="s">
        <v>173</v>
      </c>
      <c r="B7" s="288">
        <v>34.82</v>
      </c>
    </row>
    <row r="8" spans="1:2" ht="15" customHeight="1">
      <c r="A8" s="283" t="s">
        <v>3</v>
      </c>
      <c r="B8" s="288">
        <v>39.76</v>
      </c>
    </row>
    <row r="9" spans="1:2" ht="15" customHeight="1">
      <c r="A9" s="289" t="s">
        <v>148</v>
      </c>
      <c r="B9" s="262">
        <v>667.71</v>
      </c>
    </row>
    <row r="10" spans="1:2" ht="15" customHeight="1">
      <c r="A10" s="254" t="s">
        <v>135</v>
      </c>
      <c r="B10" s="288">
        <v>0</v>
      </c>
    </row>
    <row r="11" spans="1:2" ht="15" customHeight="1">
      <c r="A11" s="254" t="s">
        <v>35</v>
      </c>
      <c r="B11" s="288">
        <v>68.3</v>
      </c>
    </row>
    <row r="12" spans="1:2" ht="15" customHeight="1">
      <c r="A12" s="254" t="s">
        <v>100</v>
      </c>
      <c r="B12" s="288">
        <v>80.48</v>
      </c>
    </row>
    <row r="13" spans="1:2" ht="15" customHeight="1">
      <c r="A13" s="254" t="s">
        <v>9</v>
      </c>
      <c r="B13" s="288">
        <v>22.68</v>
      </c>
    </row>
    <row r="14" spans="1:2" ht="15" customHeight="1">
      <c r="A14" s="254" t="s">
        <v>12</v>
      </c>
      <c r="B14" s="288">
        <v>17.22</v>
      </c>
    </row>
    <row r="15" spans="1:2" ht="15" customHeight="1">
      <c r="A15" s="254" t="s">
        <v>52</v>
      </c>
      <c r="B15" s="288">
        <v>24.25</v>
      </c>
    </row>
    <row r="16" spans="1:2" ht="15" customHeight="1">
      <c r="A16" s="254" t="s">
        <v>33</v>
      </c>
      <c r="B16" s="288">
        <v>36.12</v>
      </c>
    </row>
    <row r="17" spans="1:2" ht="15" customHeight="1">
      <c r="A17" s="254" t="s">
        <v>150</v>
      </c>
      <c r="B17" s="288">
        <v>214.42</v>
      </c>
    </row>
    <row r="18" spans="1:2" ht="15" customHeight="1">
      <c r="A18" s="254" t="s">
        <v>174</v>
      </c>
      <c r="B18" s="288">
        <v>204.24</v>
      </c>
    </row>
    <row r="19" spans="1:2" ht="15" customHeight="1">
      <c r="A19" s="290" t="s">
        <v>151</v>
      </c>
      <c r="B19" s="262">
        <v>22.69</v>
      </c>
    </row>
    <row r="20" spans="1:2" ht="15" customHeight="1">
      <c r="A20" s="291" t="s">
        <v>34</v>
      </c>
      <c r="B20" s="288">
        <v>22.69</v>
      </c>
    </row>
    <row r="21" spans="1:2" ht="15" customHeight="1">
      <c r="A21" s="290" t="s">
        <v>152</v>
      </c>
      <c r="B21" s="262">
        <v>0</v>
      </c>
    </row>
    <row r="22" spans="1:2" ht="15" customHeight="1">
      <c r="A22" s="254" t="s">
        <v>153</v>
      </c>
      <c r="B22" s="288">
        <v>0</v>
      </c>
    </row>
    <row r="23" spans="1:2" ht="15" customHeight="1">
      <c r="A23" s="254" t="s">
        <v>154</v>
      </c>
      <c r="B23" s="288">
        <v>0</v>
      </c>
    </row>
    <row r="24" spans="1:2" ht="15" customHeight="1">
      <c r="A24" s="254" t="s">
        <v>115</v>
      </c>
      <c r="B24" s="288">
        <v>0</v>
      </c>
    </row>
    <row r="25" spans="1:2" ht="15" customHeight="1">
      <c r="A25" s="290" t="s">
        <v>23</v>
      </c>
      <c r="B25" s="262">
        <v>815.1400000000001</v>
      </c>
    </row>
    <row r="26" spans="1:2" ht="15" customHeight="1">
      <c r="A26" s="283" t="s">
        <v>316</v>
      </c>
      <c r="B26" s="260">
        <v>65.2112</v>
      </c>
    </row>
    <row r="27" spans="1:2" ht="15" customHeight="1">
      <c r="A27" s="283" t="s">
        <v>155</v>
      </c>
      <c r="B27" s="260">
        <v>24.454200000000004</v>
      </c>
    </row>
    <row r="28" spans="1:2" ht="15" customHeight="1">
      <c r="A28" s="283" t="s">
        <v>299</v>
      </c>
      <c r="B28" s="260">
        <v>192.491</v>
      </c>
    </row>
    <row r="29" spans="1:2" ht="15" customHeight="1">
      <c r="A29" s="283" t="s">
        <v>117</v>
      </c>
      <c r="B29" s="260">
        <v>104.16541666666667</v>
      </c>
    </row>
    <row r="30" spans="1:2" ht="15" customHeight="1">
      <c r="A30" s="282" t="s">
        <v>156</v>
      </c>
      <c r="B30" s="262">
        <v>1201.461816666667</v>
      </c>
    </row>
    <row r="31" spans="1:2" ht="15" customHeight="1">
      <c r="A31" s="282" t="s">
        <v>275</v>
      </c>
      <c r="B31" s="292">
        <v>546.1190075757577</v>
      </c>
    </row>
    <row r="32" spans="1:2" ht="15" customHeight="1">
      <c r="A32" s="282" t="s">
        <v>283</v>
      </c>
      <c r="B32" s="293">
        <v>1000</v>
      </c>
    </row>
    <row r="33" spans="1:2" ht="15" customHeight="1">
      <c r="A33" s="283" t="s">
        <v>284</v>
      </c>
      <c r="B33" s="294">
        <v>8849.76</v>
      </c>
    </row>
    <row r="34" spans="1:2" ht="15" customHeight="1">
      <c r="A34" s="254" t="s">
        <v>285</v>
      </c>
      <c r="B34" s="294">
        <v>3849.82</v>
      </c>
    </row>
    <row r="35" spans="1:2" ht="15" customHeight="1">
      <c r="A35" s="254" t="s">
        <v>157</v>
      </c>
      <c r="B35" s="295">
        <v>1985</v>
      </c>
    </row>
    <row r="36" spans="1:2" ht="15" customHeight="1">
      <c r="A36" s="254" t="s">
        <v>158</v>
      </c>
      <c r="B36" s="296">
        <v>32</v>
      </c>
    </row>
    <row r="37" spans="1:2" ht="15" customHeight="1">
      <c r="A37" s="254" t="s">
        <v>159</v>
      </c>
      <c r="B37" s="295">
        <v>80</v>
      </c>
    </row>
    <row r="38" spans="1:2" ht="15" customHeight="1">
      <c r="A38" s="254" t="s">
        <v>160</v>
      </c>
      <c r="B38" s="296">
        <v>48</v>
      </c>
    </row>
    <row r="39" spans="1:2" ht="15" customHeight="1">
      <c r="A39" s="283" t="s">
        <v>161</v>
      </c>
      <c r="B39" s="295">
        <v>10</v>
      </c>
    </row>
    <row r="40" spans="1:2" ht="15" customHeight="1">
      <c r="A40" s="283" t="s">
        <v>162</v>
      </c>
      <c r="B40" s="297">
        <v>220</v>
      </c>
    </row>
    <row r="43" spans="2:3" ht="12">
      <c r="B43" s="16"/>
      <c r="C43" s="21"/>
    </row>
    <row r="44" spans="2:3" ht="12">
      <c r="B44" s="16"/>
      <c r="C44" s="21"/>
    </row>
    <row r="45" ht="12">
      <c r="B45" s="16"/>
    </row>
    <row r="46" spans="2:3" ht="12">
      <c r="B46" s="16"/>
      <c r="C46" s="21"/>
    </row>
    <row r="47" spans="2:3" ht="12">
      <c r="B47" s="16"/>
      <c r="C47" s="21"/>
    </row>
  </sheetData>
  <sheetProtection/>
  <mergeCells count="4">
    <mergeCell ref="A1:B1"/>
    <mergeCell ref="A2:B2"/>
    <mergeCell ref="A3:A4"/>
    <mergeCell ref="B3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2"/>
  </sheetPr>
  <dimension ref="A1:C47"/>
  <sheetViews>
    <sheetView showGridLines="0" zoomScale="75" zoomScaleNormal="75" workbookViewId="0" topLeftCell="A7">
      <selection activeCell="B27" sqref="B27:B30"/>
    </sheetView>
  </sheetViews>
  <sheetFormatPr defaultColWidth="9.125" defaultRowHeight="12.75"/>
  <cols>
    <col min="1" max="1" width="54.125" style="15" customWidth="1"/>
    <col min="2" max="2" width="31.875" style="15" customWidth="1"/>
    <col min="3" max="16384" width="9.125" style="15" customWidth="1"/>
  </cols>
  <sheetData>
    <row r="1" spans="1:2" ht="15.75" customHeight="1">
      <c r="A1" s="336"/>
      <c r="B1" s="336"/>
    </row>
    <row r="2" spans="1:2" ht="15.75" customHeight="1">
      <c r="A2" s="407" t="s">
        <v>346</v>
      </c>
      <c r="B2" s="407"/>
    </row>
    <row r="3" spans="1:2" ht="15.75" customHeight="1">
      <c r="A3" s="407"/>
      <c r="B3" s="407"/>
    </row>
    <row r="4" spans="1:2" ht="15.75" customHeight="1">
      <c r="A4" s="405" t="s">
        <v>67</v>
      </c>
      <c r="B4" s="251" t="s">
        <v>144</v>
      </c>
    </row>
    <row r="5" spans="1:2" ht="15.75" customHeight="1">
      <c r="A5" s="406"/>
      <c r="B5" s="298" t="s">
        <v>168</v>
      </c>
    </row>
    <row r="6" spans="1:2" ht="15.75" customHeight="1">
      <c r="A6" s="261" t="s">
        <v>175</v>
      </c>
      <c r="B6" s="259">
        <v>238.41</v>
      </c>
    </row>
    <row r="7" spans="1:2" ht="15.75" customHeight="1">
      <c r="A7" s="299" t="s">
        <v>2</v>
      </c>
      <c r="B7" s="300">
        <v>75.64</v>
      </c>
    </row>
    <row r="8" spans="1:2" ht="15.75" customHeight="1">
      <c r="A8" s="301" t="s">
        <v>176</v>
      </c>
      <c r="B8" s="257">
        <v>50.43</v>
      </c>
    </row>
    <row r="9" spans="1:2" ht="15.75" customHeight="1">
      <c r="A9" s="302" t="s">
        <v>147</v>
      </c>
      <c r="B9" s="303">
        <v>112.34</v>
      </c>
    </row>
    <row r="10" spans="1:2" ht="15.75" customHeight="1">
      <c r="A10" s="261" t="s">
        <v>177</v>
      </c>
      <c r="B10" s="259">
        <v>452.06</v>
      </c>
    </row>
    <row r="11" spans="1:2" ht="15.75" customHeight="1">
      <c r="A11" s="299" t="s">
        <v>135</v>
      </c>
      <c r="B11" s="300">
        <v>0</v>
      </c>
    </row>
    <row r="12" spans="1:2" ht="15.75" customHeight="1">
      <c r="A12" s="301" t="s">
        <v>35</v>
      </c>
      <c r="B12" s="257">
        <v>39.78</v>
      </c>
    </row>
    <row r="13" spans="1:2" ht="15.75" customHeight="1">
      <c r="A13" s="301" t="s">
        <v>100</v>
      </c>
      <c r="B13" s="257">
        <v>89.83</v>
      </c>
    </row>
    <row r="14" spans="1:2" ht="15.75" customHeight="1">
      <c r="A14" s="301" t="s">
        <v>9</v>
      </c>
      <c r="B14" s="257">
        <v>27.63</v>
      </c>
    </row>
    <row r="15" spans="1:2" ht="15.75" customHeight="1">
      <c r="A15" s="301" t="s">
        <v>12</v>
      </c>
      <c r="B15" s="257">
        <v>40.97</v>
      </c>
    </row>
    <row r="16" spans="1:2" ht="15.75" customHeight="1">
      <c r="A16" s="301" t="s">
        <v>52</v>
      </c>
      <c r="B16" s="257">
        <v>50.26</v>
      </c>
    </row>
    <row r="17" spans="1:2" ht="15.75" customHeight="1">
      <c r="A17" s="301" t="s">
        <v>178</v>
      </c>
      <c r="B17" s="257">
        <v>39.72</v>
      </c>
    </row>
    <row r="18" spans="1:2" ht="15.75" customHeight="1">
      <c r="A18" s="301" t="s">
        <v>150</v>
      </c>
      <c r="B18" s="257">
        <v>122.25</v>
      </c>
    </row>
    <row r="19" spans="1:2" ht="15.75" customHeight="1">
      <c r="A19" s="301" t="s">
        <v>74</v>
      </c>
      <c r="B19" s="257">
        <v>41.62</v>
      </c>
    </row>
    <row r="20" spans="1:2" ht="15.75" customHeight="1">
      <c r="A20" s="261" t="s">
        <v>151</v>
      </c>
      <c r="B20" s="259">
        <v>45.1</v>
      </c>
    </row>
    <row r="21" spans="1:2" ht="15.75" customHeight="1">
      <c r="A21" s="301" t="s">
        <v>34</v>
      </c>
      <c r="B21" s="257">
        <v>45.1</v>
      </c>
    </row>
    <row r="22" spans="1:2" ht="15.75" customHeight="1">
      <c r="A22" s="261" t="s">
        <v>152</v>
      </c>
      <c r="B22" s="259">
        <v>0</v>
      </c>
    </row>
    <row r="23" spans="1:2" ht="15.75" customHeight="1">
      <c r="A23" s="301" t="s">
        <v>153</v>
      </c>
      <c r="B23" s="257">
        <v>0</v>
      </c>
    </row>
    <row r="24" spans="1:2" ht="15.75" customHeight="1">
      <c r="A24" s="301" t="s">
        <v>154</v>
      </c>
      <c r="B24" s="257">
        <v>0</v>
      </c>
    </row>
    <row r="25" spans="1:2" ht="15.75" customHeight="1">
      <c r="A25" s="301" t="s">
        <v>115</v>
      </c>
      <c r="B25" s="257">
        <v>0</v>
      </c>
    </row>
    <row r="26" spans="1:2" ht="15.75" customHeight="1">
      <c r="A26" s="261" t="s">
        <v>23</v>
      </c>
      <c r="B26" s="259">
        <v>735.57</v>
      </c>
    </row>
    <row r="27" spans="1:2" ht="15.75" customHeight="1">
      <c r="A27" s="301" t="s">
        <v>317</v>
      </c>
      <c r="B27" s="260">
        <v>58.845600000000005</v>
      </c>
    </row>
    <row r="28" spans="1:2" ht="15.75" customHeight="1">
      <c r="A28" s="301" t="s">
        <v>155</v>
      </c>
      <c r="B28" s="260">
        <v>22.0671</v>
      </c>
    </row>
    <row r="29" spans="1:2" ht="15.75" customHeight="1">
      <c r="A29" s="301" t="s">
        <v>299</v>
      </c>
      <c r="B29" s="260">
        <v>650.0010000000001</v>
      </c>
    </row>
    <row r="30" spans="1:2" ht="15.75" customHeight="1">
      <c r="A30" s="301" t="s">
        <v>117</v>
      </c>
      <c r="B30" s="260">
        <v>239.28535714285707</v>
      </c>
    </row>
    <row r="31" spans="1:2" ht="15.75" customHeight="1">
      <c r="A31" s="261" t="s">
        <v>156</v>
      </c>
      <c r="B31" s="262">
        <v>1705.7690571428573</v>
      </c>
    </row>
    <row r="32" spans="1:2" ht="15.75" customHeight="1">
      <c r="A32" s="261" t="s">
        <v>275</v>
      </c>
      <c r="B32" s="304">
        <v>85.28845285714287</v>
      </c>
    </row>
    <row r="33" spans="1:2" ht="15.75" customHeight="1">
      <c r="A33" s="261" t="s">
        <v>283</v>
      </c>
      <c r="B33" s="337">
        <v>100</v>
      </c>
    </row>
    <row r="34" spans="1:2" ht="15.75" customHeight="1">
      <c r="A34" s="301" t="s">
        <v>286</v>
      </c>
      <c r="B34" s="265">
        <v>19700.01</v>
      </c>
    </row>
    <row r="35" spans="1:2" ht="15.75" customHeight="1">
      <c r="A35" s="301" t="s">
        <v>285</v>
      </c>
      <c r="B35" s="265">
        <v>13000.02</v>
      </c>
    </row>
    <row r="36" spans="1:2" ht="15.75" customHeight="1">
      <c r="A36" s="301" t="s">
        <v>157</v>
      </c>
      <c r="B36" s="266">
        <v>1985</v>
      </c>
    </row>
    <row r="37" spans="1:2" ht="15.75" customHeight="1">
      <c r="A37" s="301" t="s">
        <v>158</v>
      </c>
      <c r="B37" s="267">
        <v>32</v>
      </c>
    </row>
    <row r="38" spans="1:2" ht="15.75" customHeight="1">
      <c r="A38" s="301" t="s">
        <v>159</v>
      </c>
      <c r="B38" s="265">
        <v>60</v>
      </c>
    </row>
    <row r="39" spans="1:2" ht="15.75" customHeight="1">
      <c r="A39" s="301" t="s">
        <v>160</v>
      </c>
      <c r="B39" s="267">
        <v>28</v>
      </c>
    </row>
    <row r="40" spans="1:2" ht="15.75" customHeight="1">
      <c r="A40" s="301" t="s">
        <v>161</v>
      </c>
      <c r="B40" s="265">
        <v>40</v>
      </c>
    </row>
    <row r="41" spans="1:2" ht="15.75" customHeight="1">
      <c r="A41" s="261" t="s">
        <v>162</v>
      </c>
      <c r="B41" s="269">
        <v>2000</v>
      </c>
    </row>
    <row r="42" ht="15.75" customHeight="1"/>
    <row r="43" spans="2:3" ht="15.75" customHeight="1">
      <c r="B43" s="340"/>
      <c r="C43" s="340"/>
    </row>
    <row r="44" spans="2:3" ht="15.75" customHeight="1">
      <c r="B44" s="340"/>
      <c r="C44" s="340"/>
    </row>
    <row r="45" ht="15.75" customHeight="1">
      <c r="B45" s="16"/>
    </row>
    <row r="46" spans="2:3" ht="15.75" customHeight="1">
      <c r="B46" s="340"/>
      <c r="C46" s="340"/>
    </row>
    <row r="47" spans="2:3" ht="15.75" customHeight="1">
      <c r="B47" s="340"/>
      <c r="C47" s="340"/>
    </row>
  </sheetData>
  <sheetProtection/>
  <mergeCells count="6">
    <mergeCell ref="B46:C46"/>
    <mergeCell ref="B47:C47"/>
    <mergeCell ref="A4:A5"/>
    <mergeCell ref="B43:C43"/>
    <mergeCell ref="B44:C44"/>
    <mergeCell ref="A2:B3"/>
  </mergeCells>
  <printOptions horizontalCentered="1"/>
  <pageMargins left="0.73" right="0.3937007874015748" top="0.5118110236220472" bottom="0.5118110236220472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2"/>
  </sheetPr>
  <dimension ref="A1:C55"/>
  <sheetViews>
    <sheetView zoomScale="75" zoomScaleNormal="75" zoomScalePageLayoutView="0" workbookViewId="0" topLeftCell="A10">
      <selection activeCell="I38" sqref="I38"/>
    </sheetView>
  </sheetViews>
  <sheetFormatPr defaultColWidth="9.125" defaultRowHeight="12.75"/>
  <cols>
    <col min="1" max="1" width="53.625" style="15" customWidth="1"/>
    <col min="2" max="2" width="27.375" style="15" customWidth="1"/>
    <col min="3" max="16384" width="9.125" style="15" customWidth="1"/>
  </cols>
  <sheetData>
    <row r="1" spans="1:3" ht="15" customHeight="1">
      <c r="A1" s="398" t="s">
        <v>347</v>
      </c>
      <c r="B1" s="408"/>
      <c r="C1" s="26"/>
    </row>
    <row r="2" spans="1:3" ht="15" customHeight="1">
      <c r="A2" s="305"/>
      <c r="B2" s="306"/>
      <c r="C2" s="26"/>
    </row>
    <row r="3" spans="1:3" ht="15" customHeight="1">
      <c r="A3" s="396" t="s">
        <v>67</v>
      </c>
      <c r="B3" s="250" t="s">
        <v>144</v>
      </c>
      <c r="C3" s="26"/>
    </row>
    <row r="4" spans="1:3" ht="15" customHeight="1">
      <c r="A4" s="399"/>
      <c r="B4" s="298" t="s">
        <v>168</v>
      </c>
      <c r="C4" s="26"/>
    </row>
    <row r="5" spans="1:3" ht="15" customHeight="1">
      <c r="A5" s="282" t="s">
        <v>145</v>
      </c>
      <c r="B5" s="262">
        <v>85.85</v>
      </c>
      <c r="C5" s="26"/>
    </row>
    <row r="6" spans="1:3" ht="15" customHeight="1">
      <c r="A6" s="283" t="s">
        <v>169</v>
      </c>
      <c r="B6" s="288">
        <v>48.6</v>
      </c>
      <c r="C6" s="26"/>
    </row>
    <row r="7" spans="1:3" ht="15" customHeight="1">
      <c r="A7" s="283" t="s">
        <v>170</v>
      </c>
      <c r="B7" s="288">
        <v>21.87</v>
      </c>
      <c r="C7" s="26"/>
    </row>
    <row r="8" spans="1:3" ht="15" customHeight="1">
      <c r="A8" s="283" t="s">
        <v>147</v>
      </c>
      <c r="B8" s="288">
        <v>15.38</v>
      </c>
      <c r="C8" s="26"/>
    </row>
    <row r="9" spans="1:3" ht="15" customHeight="1">
      <c r="A9" s="252" t="s">
        <v>148</v>
      </c>
      <c r="B9" s="307">
        <v>259.49</v>
      </c>
      <c r="C9" s="26"/>
    </row>
    <row r="10" spans="1:3" ht="15" customHeight="1">
      <c r="A10" s="283" t="s">
        <v>135</v>
      </c>
      <c r="B10" s="288">
        <v>0</v>
      </c>
      <c r="C10" s="26"/>
    </row>
    <row r="11" spans="1:3" ht="15" customHeight="1">
      <c r="A11" s="283" t="s">
        <v>35</v>
      </c>
      <c r="B11" s="288">
        <v>61.2</v>
      </c>
      <c r="C11" s="26"/>
    </row>
    <row r="12" spans="1:3" ht="15" customHeight="1">
      <c r="A12" s="283" t="s">
        <v>100</v>
      </c>
      <c r="B12" s="288">
        <v>40.6</v>
      </c>
      <c r="C12" s="26"/>
    </row>
    <row r="13" spans="1:3" ht="15" customHeight="1">
      <c r="A13" s="283" t="s">
        <v>9</v>
      </c>
      <c r="B13" s="288">
        <v>5</v>
      </c>
      <c r="C13" s="26"/>
    </row>
    <row r="14" spans="1:3" ht="15" customHeight="1">
      <c r="A14" s="283" t="s">
        <v>12</v>
      </c>
      <c r="B14" s="288">
        <v>5.95</v>
      </c>
      <c r="C14" s="26"/>
    </row>
    <row r="15" spans="1:3" ht="15" customHeight="1">
      <c r="A15" s="283" t="s">
        <v>52</v>
      </c>
      <c r="B15" s="288">
        <v>6.69</v>
      </c>
      <c r="C15" s="26"/>
    </row>
    <row r="16" spans="1:3" ht="15" customHeight="1">
      <c r="A16" s="283" t="s">
        <v>33</v>
      </c>
      <c r="B16" s="288">
        <v>61</v>
      </c>
      <c r="C16" s="26"/>
    </row>
    <row r="17" spans="1:3" ht="15" customHeight="1">
      <c r="A17" s="283" t="s">
        <v>150</v>
      </c>
      <c r="B17" s="288">
        <v>79.05</v>
      </c>
      <c r="C17" s="26"/>
    </row>
    <row r="18" spans="1:3" ht="15" customHeight="1">
      <c r="A18" s="283" t="s">
        <v>74</v>
      </c>
      <c r="B18" s="288">
        <v>0</v>
      </c>
      <c r="C18" s="26"/>
    </row>
    <row r="19" spans="1:3" ht="15" customHeight="1">
      <c r="A19" s="252" t="s">
        <v>163</v>
      </c>
      <c r="B19" s="307">
        <v>20</v>
      </c>
      <c r="C19" s="26"/>
    </row>
    <row r="20" spans="1:3" ht="15" customHeight="1">
      <c r="A20" s="283" t="s">
        <v>34</v>
      </c>
      <c r="B20" s="288">
        <v>20</v>
      </c>
      <c r="C20" s="26"/>
    </row>
    <row r="21" spans="1:3" ht="15" customHeight="1">
      <c r="A21" s="252" t="s">
        <v>152</v>
      </c>
      <c r="B21" s="262">
        <v>0</v>
      </c>
      <c r="C21" s="26"/>
    </row>
    <row r="22" spans="1:3" ht="15" customHeight="1">
      <c r="A22" s="254" t="s">
        <v>153</v>
      </c>
      <c r="B22" s="288">
        <v>0</v>
      </c>
      <c r="C22" s="26"/>
    </row>
    <row r="23" spans="1:3" ht="15" customHeight="1">
      <c r="A23" s="254" t="s">
        <v>154</v>
      </c>
      <c r="B23" s="308">
        <v>0</v>
      </c>
      <c r="C23" s="26"/>
    </row>
    <row r="24" spans="1:3" ht="15" customHeight="1">
      <c r="A24" s="254" t="s">
        <v>115</v>
      </c>
      <c r="B24" s="308">
        <v>0</v>
      </c>
      <c r="C24" s="26"/>
    </row>
    <row r="25" spans="1:3" ht="15" customHeight="1">
      <c r="A25" s="252" t="s">
        <v>23</v>
      </c>
      <c r="B25" s="262">
        <v>365.34000000000003</v>
      </c>
      <c r="C25" s="26"/>
    </row>
    <row r="26" spans="1:3" ht="15" customHeight="1">
      <c r="A26" s="254" t="s">
        <v>316</v>
      </c>
      <c r="B26" s="260">
        <v>29.227200000000003</v>
      </c>
      <c r="C26" s="26"/>
    </row>
    <row r="27" spans="1:3" ht="15" customHeight="1">
      <c r="A27" s="254" t="s">
        <v>155</v>
      </c>
      <c r="B27" s="260">
        <v>10.9602</v>
      </c>
      <c r="C27" s="26"/>
    </row>
    <row r="28" spans="1:3" ht="15" customHeight="1">
      <c r="A28" s="254" t="s">
        <v>299</v>
      </c>
      <c r="B28" s="260">
        <v>556.812</v>
      </c>
      <c r="C28" s="26"/>
    </row>
    <row r="29" spans="1:3" ht="15" customHeight="1">
      <c r="A29" s="254" t="s">
        <v>117</v>
      </c>
      <c r="B29" s="260">
        <v>606.3242857142857</v>
      </c>
      <c r="C29" s="26"/>
    </row>
    <row r="30" spans="1:3" ht="15" customHeight="1">
      <c r="A30" s="252" t="s">
        <v>156</v>
      </c>
      <c r="B30" s="262">
        <v>1568.6636857142857</v>
      </c>
      <c r="C30" s="26"/>
    </row>
    <row r="31" spans="1:3" ht="15" customHeight="1">
      <c r="A31" s="282" t="s">
        <v>275</v>
      </c>
      <c r="B31" s="334">
        <v>78.43318428571429</v>
      </c>
      <c r="C31" s="26"/>
    </row>
    <row r="32" spans="1:3" ht="15" customHeight="1">
      <c r="A32" s="282" t="s">
        <v>281</v>
      </c>
      <c r="B32" s="338">
        <v>100</v>
      </c>
      <c r="C32" s="26"/>
    </row>
    <row r="33" spans="1:3" ht="15" customHeight="1">
      <c r="A33" s="283" t="s">
        <v>171</v>
      </c>
      <c r="B33" s="265">
        <v>19600</v>
      </c>
      <c r="C33" s="26"/>
    </row>
    <row r="34" spans="1:3" ht="15" customHeight="1">
      <c r="A34" s="283" t="s">
        <v>172</v>
      </c>
      <c r="B34" s="265">
        <v>11100</v>
      </c>
      <c r="C34" s="26"/>
    </row>
    <row r="35" spans="1:3" ht="15" customHeight="1">
      <c r="A35" s="283" t="s">
        <v>157</v>
      </c>
      <c r="B35" s="266">
        <v>2001</v>
      </c>
      <c r="C35" s="26"/>
    </row>
    <row r="36" spans="1:3" ht="15" customHeight="1">
      <c r="A36" s="283" t="s">
        <v>158</v>
      </c>
      <c r="B36" s="286">
        <v>16</v>
      </c>
      <c r="C36" s="26"/>
    </row>
    <row r="37" spans="1:3" ht="15" customHeight="1">
      <c r="A37" s="283" t="s">
        <v>159</v>
      </c>
      <c r="B37" s="267">
        <v>30</v>
      </c>
      <c r="C37" s="26"/>
    </row>
    <row r="38" spans="1:3" ht="15" customHeight="1">
      <c r="A38" s="283" t="s">
        <v>160</v>
      </c>
      <c r="B38" s="286">
        <v>14</v>
      </c>
      <c r="C38" s="26"/>
    </row>
    <row r="39" spans="1:3" ht="15" customHeight="1">
      <c r="A39" s="283" t="s">
        <v>161</v>
      </c>
      <c r="B39" s="267">
        <v>70</v>
      </c>
      <c r="C39" s="26"/>
    </row>
    <row r="40" spans="1:3" ht="15" customHeight="1">
      <c r="A40" s="283" t="s">
        <v>162</v>
      </c>
      <c r="B40" s="266">
        <v>2000</v>
      </c>
      <c r="C40" s="26"/>
    </row>
    <row r="41" spans="1:3" ht="15" customHeight="1">
      <c r="A41" s="20"/>
      <c r="B41" s="26"/>
      <c r="C41" s="26"/>
    </row>
    <row r="42" spans="1:3" ht="15" customHeight="1">
      <c r="A42" s="26"/>
      <c r="B42" s="26"/>
      <c r="C42" s="26"/>
    </row>
    <row r="43" spans="1:3" ht="15" customHeight="1">
      <c r="A43" s="26"/>
      <c r="B43" s="224"/>
      <c r="C43" s="225"/>
    </row>
    <row r="44" spans="1:3" ht="15" customHeight="1">
      <c r="A44" s="26"/>
      <c r="B44" s="224"/>
      <c r="C44" s="225"/>
    </row>
    <row r="45" spans="1:3" ht="15" customHeight="1">
      <c r="A45" s="26"/>
      <c r="B45" s="224"/>
      <c r="C45" s="26"/>
    </row>
    <row r="46" spans="1:3" ht="15" customHeight="1">
      <c r="A46" s="26"/>
      <c r="B46" s="224"/>
      <c r="C46" s="225"/>
    </row>
    <row r="47" spans="1:3" ht="15" customHeight="1">
      <c r="A47" s="26"/>
      <c r="B47" s="224"/>
      <c r="C47" s="225"/>
    </row>
    <row r="48" spans="1:3" ht="15" customHeight="1">
      <c r="A48" s="26"/>
      <c r="B48" s="26"/>
      <c r="C48" s="26"/>
    </row>
    <row r="49" spans="1:3" ht="12">
      <c r="A49" s="26"/>
      <c r="B49" s="26"/>
      <c r="C49" s="26"/>
    </row>
    <row r="50" spans="1:3" ht="12">
      <c r="A50" s="26"/>
      <c r="B50" s="26"/>
      <c r="C50" s="26"/>
    </row>
    <row r="51" spans="1:3" ht="12">
      <c r="A51" s="26"/>
      <c r="B51" s="26"/>
      <c r="C51" s="26"/>
    </row>
    <row r="52" spans="1:3" ht="12">
      <c r="A52" s="26"/>
      <c r="B52" s="26"/>
      <c r="C52" s="26"/>
    </row>
    <row r="53" spans="1:3" ht="12">
      <c r="A53" s="26"/>
      <c r="B53" s="26"/>
      <c r="C53" s="26"/>
    </row>
    <row r="54" spans="1:3" ht="12">
      <c r="A54" s="26"/>
      <c r="B54" s="26"/>
      <c r="C54" s="26"/>
    </row>
    <row r="55" spans="1:3" ht="12">
      <c r="A55" s="26"/>
      <c r="B55" s="26"/>
      <c r="C55" s="26"/>
    </row>
  </sheetData>
  <sheetProtection/>
  <mergeCells count="2">
    <mergeCell ref="A1:B1"/>
    <mergeCell ref="A3:A4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49"/>
  <sheetViews>
    <sheetView showGridLines="0" zoomScalePageLayoutView="0" workbookViewId="0" topLeftCell="A1">
      <selection activeCell="A1" sqref="A1:C41"/>
    </sheetView>
  </sheetViews>
  <sheetFormatPr defaultColWidth="9.125" defaultRowHeight="12.75"/>
  <cols>
    <col min="1" max="1" width="31.50390625" style="1" customWidth="1"/>
    <col min="2" max="2" width="29.875" style="1" customWidth="1"/>
    <col min="3" max="3" width="15.875" style="1" customWidth="1"/>
    <col min="4" max="16384" width="9.125" style="1" customWidth="1"/>
  </cols>
  <sheetData>
    <row r="1" spans="1:3" ht="12">
      <c r="A1" s="346" t="s">
        <v>320</v>
      </c>
      <c r="B1" s="346"/>
      <c r="C1" s="346"/>
    </row>
    <row r="2" spans="1:3" ht="8.25" customHeight="1">
      <c r="A2" s="204"/>
      <c r="B2" s="204"/>
      <c r="C2" s="204"/>
    </row>
    <row r="3" spans="1:3" ht="15.75" customHeight="1">
      <c r="A3" s="205" t="s">
        <v>36</v>
      </c>
      <c r="B3" s="206" t="s">
        <v>179</v>
      </c>
      <c r="C3" s="206" t="s">
        <v>80</v>
      </c>
    </row>
    <row r="4" spans="1:3" ht="15.75" customHeight="1">
      <c r="A4" s="205" t="s">
        <v>0</v>
      </c>
      <c r="B4" s="207">
        <v>250</v>
      </c>
      <c r="C4" s="7">
        <f>+B4*100/B31</f>
        <v>36.25815808556926</v>
      </c>
    </row>
    <row r="5" spans="1:3" ht="15.75" customHeight="1">
      <c r="A5" s="205" t="s">
        <v>1</v>
      </c>
      <c r="B5" s="200">
        <f>SUM(B6:B9)</f>
        <v>136</v>
      </c>
      <c r="C5" s="7">
        <f>+B5*100/B31</f>
        <v>19.724437998549675</v>
      </c>
    </row>
    <row r="6" spans="1:3" ht="15.75" customHeight="1">
      <c r="A6" s="208" t="s">
        <v>2</v>
      </c>
      <c r="B6" s="209">
        <v>48</v>
      </c>
      <c r="C6" s="196"/>
    </row>
    <row r="7" spans="1:3" ht="15.75" customHeight="1">
      <c r="A7" s="208" t="s">
        <v>180</v>
      </c>
      <c r="B7" s="209">
        <v>33</v>
      </c>
      <c r="C7" s="196"/>
    </row>
    <row r="8" spans="1:3" ht="15.75" customHeight="1">
      <c r="A8" s="208" t="s">
        <v>3</v>
      </c>
      <c r="B8" s="209">
        <v>25</v>
      </c>
      <c r="C8" s="196"/>
    </row>
    <row r="9" spans="1:3" ht="15.75" customHeight="1">
      <c r="A9" s="208" t="s">
        <v>4</v>
      </c>
      <c r="B9" s="209">
        <v>30</v>
      </c>
      <c r="C9" s="196"/>
    </row>
    <row r="10" spans="1:3" ht="15.75" customHeight="1">
      <c r="A10" s="205" t="s">
        <v>5</v>
      </c>
      <c r="B10" s="200">
        <f>SUM(B11:B21)</f>
        <v>259.5</v>
      </c>
      <c r="C10" s="7">
        <f>+B10*100/B31</f>
        <v>37.63596809282088</v>
      </c>
    </row>
    <row r="11" spans="1:3" ht="15.75" customHeight="1">
      <c r="A11" s="208" t="s">
        <v>6</v>
      </c>
      <c r="B11" s="209">
        <v>40</v>
      </c>
      <c r="C11" s="196"/>
    </row>
    <row r="12" spans="1:3" ht="15.75" customHeight="1">
      <c r="A12" s="208" t="s">
        <v>7</v>
      </c>
      <c r="B12" s="209">
        <v>30</v>
      </c>
      <c r="C12" s="196"/>
    </row>
    <row r="13" spans="1:3" ht="15.75" customHeight="1">
      <c r="A13" s="208" t="s">
        <v>8</v>
      </c>
      <c r="B13" s="209">
        <v>25</v>
      </c>
      <c r="C13" s="196"/>
    </row>
    <row r="14" spans="1:3" ht="15.75" customHeight="1">
      <c r="A14" s="208" t="s">
        <v>9</v>
      </c>
      <c r="B14" s="209">
        <v>25</v>
      </c>
      <c r="C14" s="196"/>
    </row>
    <row r="15" spans="1:3" ht="15.75" customHeight="1">
      <c r="A15" s="208" t="s">
        <v>181</v>
      </c>
      <c r="B15" s="209">
        <v>20</v>
      </c>
      <c r="C15" s="196"/>
    </row>
    <row r="16" spans="1:3" ht="15.75" customHeight="1">
      <c r="A16" s="208" t="s">
        <v>10</v>
      </c>
      <c r="B16" s="209">
        <v>20</v>
      </c>
      <c r="C16" s="196"/>
    </row>
    <row r="17" spans="1:3" ht="15.75" customHeight="1">
      <c r="A17" s="208" t="s">
        <v>182</v>
      </c>
      <c r="B17" s="209">
        <v>0</v>
      </c>
      <c r="C17" s="196"/>
    </row>
    <row r="18" spans="1:3" ht="15.75" customHeight="1">
      <c r="A18" s="208" t="s">
        <v>11</v>
      </c>
      <c r="B18" s="209">
        <v>18</v>
      </c>
      <c r="C18" s="196"/>
    </row>
    <row r="19" spans="1:3" ht="15.75" customHeight="1">
      <c r="A19" s="208" t="s">
        <v>12</v>
      </c>
      <c r="B19" s="209">
        <v>20</v>
      </c>
      <c r="C19" s="196"/>
    </row>
    <row r="20" spans="1:3" ht="15.75" customHeight="1">
      <c r="A20" s="208" t="s">
        <v>13</v>
      </c>
      <c r="B20" s="209">
        <v>27.5</v>
      </c>
      <c r="C20" s="196"/>
    </row>
    <row r="21" spans="1:3" ht="15.75" customHeight="1">
      <c r="A21" s="208" t="s">
        <v>183</v>
      </c>
      <c r="B21" s="210">
        <v>34</v>
      </c>
      <c r="C21" s="196"/>
    </row>
    <row r="22" spans="1:3" ht="15.75" customHeight="1">
      <c r="A22" s="205" t="s">
        <v>14</v>
      </c>
      <c r="B22" s="200">
        <f>SUM(B23:B26)</f>
        <v>44</v>
      </c>
      <c r="C22" s="7">
        <f>+B22*100/B31</f>
        <v>6.381435823060189</v>
      </c>
    </row>
    <row r="23" spans="1:3" ht="15.75" customHeight="1">
      <c r="A23" s="208" t="s">
        <v>15</v>
      </c>
      <c r="B23" s="209">
        <v>20</v>
      </c>
      <c r="C23" s="196"/>
    </row>
    <row r="24" spans="1:3" ht="15.75" customHeight="1">
      <c r="A24" s="208" t="s">
        <v>16</v>
      </c>
      <c r="B24" s="209">
        <v>0</v>
      </c>
      <c r="C24" s="196"/>
    </row>
    <row r="25" spans="1:3" ht="15.75" customHeight="1">
      <c r="A25" s="208" t="s">
        <v>17</v>
      </c>
      <c r="B25" s="209">
        <v>24</v>
      </c>
      <c r="C25" s="196"/>
    </row>
    <row r="26" spans="1:3" ht="15.75" customHeight="1">
      <c r="A26" s="208" t="s">
        <v>18</v>
      </c>
      <c r="B26" s="209">
        <v>0</v>
      </c>
      <c r="C26" s="196"/>
    </row>
    <row r="27" spans="1:3" ht="15.75" customHeight="1">
      <c r="A27" s="205" t="s">
        <v>19</v>
      </c>
      <c r="B27" s="200">
        <f>SUM(B28:B30)</f>
        <v>0</v>
      </c>
      <c r="C27" s="7">
        <f>+B27*100/B31</f>
        <v>0</v>
      </c>
    </row>
    <row r="28" spans="1:3" ht="15.75" customHeight="1">
      <c r="A28" s="208" t="s">
        <v>20</v>
      </c>
      <c r="B28" s="209">
        <v>0</v>
      </c>
      <c r="C28" s="196"/>
    </row>
    <row r="29" spans="1:3" ht="15.75" customHeight="1">
      <c r="A29" s="208" t="s">
        <v>21</v>
      </c>
      <c r="B29" s="209">
        <v>0</v>
      </c>
      <c r="C29" s="196"/>
    </row>
    <row r="30" spans="1:3" ht="15.75" customHeight="1">
      <c r="A30" s="208" t="s">
        <v>22</v>
      </c>
      <c r="B30" s="209">
        <v>0</v>
      </c>
      <c r="C30" s="196"/>
    </row>
    <row r="31" spans="1:3" ht="15.75" customHeight="1">
      <c r="A31" s="205" t="s">
        <v>23</v>
      </c>
      <c r="B31" s="200">
        <f>+B4+B5+B10+B22+B27</f>
        <v>689.5</v>
      </c>
      <c r="C31" s="211">
        <v>100</v>
      </c>
    </row>
    <row r="32" spans="1:3" ht="15.75" customHeight="1">
      <c r="A32" s="208" t="s">
        <v>306</v>
      </c>
      <c r="B32" s="198">
        <f>+B31*0.04</f>
        <v>27.580000000000002</v>
      </c>
      <c r="C32" s="347"/>
    </row>
    <row r="33" spans="1:3" ht="15.75" customHeight="1">
      <c r="A33" s="208" t="s">
        <v>253</v>
      </c>
      <c r="B33" s="199">
        <f>+B31*0.03</f>
        <v>20.685</v>
      </c>
      <c r="C33" s="348"/>
    </row>
    <row r="34" spans="1:3" ht="15.75" customHeight="1">
      <c r="A34" s="205" t="s">
        <v>24</v>
      </c>
      <c r="B34" s="200">
        <f>+B33+B32+B31</f>
        <v>737.765</v>
      </c>
      <c r="C34" s="348"/>
    </row>
    <row r="35" spans="1:3" ht="15.75" customHeight="1">
      <c r="A35" s="208" t="s">
        <v>25</v>
      </c>
      <c r="B35" s="208">
        <v>485</v>
      </c>
      <c r="C35" s="348"/>
    </row>
    <row r="36" spans="1:3" ht="15.75" customHeight="1">
      <c r="A36" s="208" t="s">
        <v>184</v>
      </c>
      <c r="B36" s="209">
        <v>0.5</v>
      </c>
      <c r="C36" s="348"/>
    </row>
    <row r="37" spans="1:3" ht="15.75" customHeight="1">
      <c r="A37" s="208" t="s">
        <v>185</v>
      </c>
      <c r="B37" s="12">
        <f>+B36*B35</f>
        <v>242.5</v>
      </c>
      <c r="C37" s="348"/>
    </row>
    <row r="38" spans="1:3" ht="15.75" customHeight="1">
      <c r="A38" s="205" t="s">
        <v>26</v>
      </c>
      <c r="B38" s="202">
        <f>+B34-B37</f>
        <v>495.265</v>
      </c>
      <c r="C38" s="348"/>
    </row>
    <row r="39" spans="1:3" ht="15.75" customHeight="1">
      <c r="A39" s="208" t="s">
        <v>27</v>
      </c>
      <c r="B39" s="208">
        <v>610</v>
      </c>
      <c r="C39" s="348"/>
    </row>
    <row r="40" spans="1:3" ht="15.75" customHeight="1">
      <c r="A40" s="5" t="s">
        <v>91</v>
      </c>
      <c r="B40" s="212">
        <f>+B38/B39*100</f>
        <v>81.19098360655738</v>
      </c>
      <c r="C40" s="348"/>
    </row>
    <row r="41" spans="1:3" ht="15.75" customHeight="1">
      <c r="A41" s="5" t="s">
        <v>304</v>
      </c>
      <c r="B41" s="215">
        <v>95</v>
      </c>
      <c r="C41" s="349"/>
    </row>
    <row r="42" spans="1:3" ht="15.75" customHeight="1">
      <c r="A42" s="204"/>
      <c r="B42" s="204"/>
      <c r="C42" s="204"/>
    </row>
    <row r="43" spans="1:3" ht="15.75" customHeight="1">
      <c r="A43" s="204"/>
      <c r="B43" s="204"/>
      <c r="C43" s="204"/>
    </row>
    <row r="44" spans="1:3" ht="15.75" customHeight="1">
      <c r="A44" s="203"/>
      <c r="B44" s="340"/>
      <c r="C44" s="340"/>
    </row>
    <row r="45" spans="1:3" ht="15.75" customHeight="1">
      <c r="A45" s="203"/>
      <c r="B45" s="340"/>
      <c r="C45" s="340"/>
    </row>
    <row r="46" spans="1:3" ht="15.75" customHeight="1">
      <c r="A46" s="203"/>
      <c r="B46" s="16"/>
      <c r="C46" s="15"/>
    </row>
    <row r="47" spans="1:3" ht="15.75" customHeight="1">
      <c r="A47" s="203"/>
      <c r="B47" s="340"/>
      <c r="C47" s="340"/>
    </row>
    <row r="48" spans="1:3" ht="15.75" customHeight="1">
      <c r="A48" s="203"/>
      <c r="B48" s="340"/>
      <c r="C48" s="340"/>
    </row>
    <row r="49" spans="1:3" ht="15.75" customHeight="1">
      <c r="A49" s="213"/>
      <c r="B49" s="341"/>
      <c r="C49" s="341"/>
    </row>
  </sheetData>
  <sheetProtection/>
  <mergeCells count="7">
    <mergeCell ref="B49:C49"/>
    <mergeCell ref="B45:C45"/>
    <mergeCell ref="B48:C48"/>
    <mergeCell ref="A1:C1"/>
    <mergeCell ref="C32:C41"/>
    <mergeCell ref="B44:C44"/>
    <mergeCell ref="B47:C47"/>
  </mergeCells>
  <printOptions horizontalCentered="1"/>
  <pageMargins left="0.7480314960629921" right="0.7480314960629921" top="0.984251968503937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49"/>
  <sheetViews>
    <sheetView showGridLines="0" zoomScalePageLayoutView="0" workbookViewId="0" topLeftCell="A1">
      <selection activeCell="A1" sqref="A1:C41"/>
    </sheetView>
  </sheetViews>
  <sheetFormatPr defaultColWidth="9.125" defaultRowHeight="12.75"/>
  <cols>
    <col min="1" max="1" width="31.50390625" style="1" customWidth="1"/>
    <col min="2" max="2" width="29.875" style="1" customWidth="1"/>
    <col min="3" max="3" width="15.875" style="1" customWidth="1"/>
    <col min="4" max="16384" width="9.125" style="1" customWidth="1"/>
  </cols>
  <sheetData>
    <row r="1" spans="1:3" ht="12">
      <c r="A1" s="346" t="s">
        <v>321</v>
      </c>
      <c r="B1" s="346"/>
      <c r="C1" s="346"/>
    </row>
    <row r="2" spans="1:3" ht="7.5" customHeight="1">
      <c r="A2" s="204"/>
      <c r="B2" s="204"/>
      <c r="C2" s="204"/>
    </row>
    <row r="3" spans="1:3" ht="15.75" customHeight="1">
      <c r="A3" s="205" t="s">
        <v>36</v>
      </c>
      <c r="B3" s="206" t="s">
        <v>179</v>
      </c>
      <c r="C3" s="206" t="s">
        <v>80</v>
      </c>
    </row>
    <row r="4" spans="1:3" ht="15.75" customHeight="1">
      <c r="A4" s="205" t="s">
        <v>0</v>
      </c>
      <c r="B4" s="207">
        <v>175</v>
      </c>
      <c r="C4" s="7">
        <f>+B4*100/B31</f>
        <v>31.503150315031505</v>
      </c>
    </row>
    <row r="5" spans="1:3" ht="15.75" customHeight="1">
      <c r="A5" s="205" t="s">
        <v>1</v>
      </c>
      <c r="B5" s="200">
        <f>SUM(B6:B9)</f>
        <v>106</v>
      </c>
      <c r="C5" s="7">
        <f>+B5*100/B31</f>
        <v>19.08190819081908</v>
      </c>
    </row>
    <row r="6" spans="1:3" ht="15.75" customHeight="1">
      <c r="A6" s="208" t="s">
        <v>2</v>
      </c>
      <c r="B6" s="209">
        <v>48</v>
      </c>
      <c r="C6" s="196"/>
    </row>
    <row r="7" spans="1:3" ht="15.75" customHeight="1">
      <c r="A7" s="208" t="s">
        <v>180</v>
      </c>
      <c r="B7" s="209">
        <v>33</v>
      </c>
      <c r="C7" s="196"/>
    </row>
    <row r="8" spans="1:3" ht="15.75" customHeight="1">
      <c r="A8" s="208" t="s">
        <v>3</v>
      </c>
      <c r="B8" s="209">
        <v>25</v>
      </c>
      <c r="C8" s="196"/>
    </row>
    <row r="9" spans="1:3" ht="15.75" customHeight="1">
      <c r="A9" s="208" t="s">
        <v>4</v>
      </c>
      <c r="B9" s="209">
        <v>0</v>
      </c>
      <c r="C9" s="196"/>
    </row>
    <row r="10" spans="1:3" ht="15.75" customHeight="1">
      <c r="A10" s="205" t="s">
        <v>5</v>
      </c>
      <c r="B10" s="200">
        <f>SUM(B11:B21)</f>
        <v>235.5</v>
      </c>
      <c r="C10" s="7">
        <f>+B10*100/B31</f>
        <v>42.394239423942395</v>
      </c>
    </row>
    <row r="11" spans="1:3" ht="15.75" customHeight="1">
      <c r="A11" s="208" t="s">
        <v>6</v>
      </c>
      <c r="B11" s="209">
        <v>40</v>
      </c>
      <c r="C11" s="196"/>
    </row>
    <row r="12" spans="1:3" ht="15.75" customHeight="1">
      <c r="A12" s="208" t="s">
        <v>7</v>
      </c>
      <c r="B12" s="209">
        <v>30</v>
      </c>
      <c r="C12" s="196"/>
    </row>
    <row r="13" spans="1:3" ht="15.75" customHeight="1">
      <c r="A13" s="208" t="s">
        <v>8</v>
      </c>
      <c r="B13" s="209">
        <v>25</v>
      </c>
      <c r="C13" s="196"/>
    </row>
    <row r="14" spans="1:3" ht="15.75" customHeight="1">
      <c r="A14" s="208" t="s">
        <v>9</v>
      </c>
      <c r="B14" s="209">
        <v>25</v>
      </c>
      <c r="C14" s="196"/>
    </row>
    <row r="15" spans="1:3" ht="15.75" customHeight="1">
      <c r="A15" s="208" t="s">
        <v>181</v>
      </c>
      <c r="B15" s="209">
        <v>20</v>
      </c>
      <c r="C15" s="196"/>
    </row>
    <row r="16" spans="1:3" ht="15.75" customHeight="1">
      <c r="A16" s="208" t="s">
        <v>10</v>
      </c>
      <c r="B16" s="209">
        <v>20</v>
      </c>
      <c r="C16" s="196"/>
    </row>
    <row r="17" spans="1:3" ht="15.75" customHeight="1">
      <c r="A17" s="208" t="s">
        <v>182</v>
      </c>
      <c r="B17" s="209">
        <v>0</v>
      </c>
      <c r="C17" s="196"/>
    </row>
    <row r="18" spans="1:3" ht="15.75" customHeight="1">
      <c r="A18" s="208" t="s">
        <v>11</v>
      </c>
      <c r="B18" s="209">
        <v>18</v>
      </c>
      <c r="C18" s="196"/>
    </row>
    <row r="19" spans="1:3" ht="15.75" customHeight="1">
      <c r="A19" s="208" t="s">
        <v>12</v>
      </c>
      <c r="B19" s="209">
        <v>0</v>
      </c>
      <c r="C19" s="196"/>
    </row>
    <row r="20" spans="1:3" ht="15.75" customHeight="1">
      <c r="A20" s="208" t="s">
        <v>13</v>
      </c>
      <c r="B20" s="209">
        <v>27.5</v>
      </c>
      <c r="C20" s="196"/>
    </row>
    <row r="21" spans="1:3" ht="15.75" customHeight="1">
      <c r="A21" s="208" t="s">
        <v>183</v>
      </c>
      <c r="B21" s="210">
        <v>30</v>
      </c>
      <c r="C21" s="196"/>
    </row>
    <row r="22" spans="1:3" ht="15.75" customHeight="1">
      <c r="A22" s="205" t="s">
        <v>14</v>
      </c>
      <c r="B22" s="200">
        <f>SUM(B23:B26)</f>
        <v>39</v>
      </c>
      <c r="C22" s="7">
        <f>+B22*100/B31</f>
        <v>7.020702070207021</v>
      </c>
    </row>
    <row r="23" spans="1:3" ht="15.75" customHeight="1">
      <c r="A23" s="208" t="s">
        <v>15</v>
      </c>
      <c r="B23" s="209">
        <v>18</v>
      </c>
      <c r="C23" s="196"/>
    </row>
    <row r="24" spans="1:3" ht="15.75" customHeight="1">
      <c r="A24" s="208" t="s">
        <v>16</v>
      </c>
      <c r="B24" s="209">
        <v>0</v>
      </c>
      <c r="C24" s="196"/>
    </row>
    <row r="25" spans="1:3" ht="15.75" customHeight="1">
      <c r="A25" s="208" t="s">
        <v>17</v>
      </c>
      <c r="B25" s="209">
        <v>21</v>
      </c>
      <c r="C25" s="196"/>
    </row>
    <row r="26" spans="1:3" ht="15.75" customHeight="1">
      <c r="A26" s="208" t="s">
        <v>18</v>
      </c>
      <c r="B26" s="209">
        <v>0</v>
      </c>
      <c r="C26" s="196"/>
    </row>
    <row r="27" spans="1:3" ht="15.75" customHeight="1">
      <c r="A27" s="205" t="s">
        <v>19</v>
      </c>
      <c r="B27" s="200">
        <f>SUM(B28:B30)</f>
        <v>0</v>
      </c>
      <c r="C27" s="7">
        <f>+B27*100/B31</f>
        <v>0</v>
      </c>
    </row>
    <row r="28" spans="1:3" ht="15.75" customHeight="1">
      <c r="A28" s="208" t="s">
        <v>20</v>
      </c>
      <c r="B28" s="209">
        <v>0</v>
      </c>
      <c r="C28" s="196"/>
    </row>
    <row r="29" spans="1:3" ht="15.75" customHeight="1">
      <c r="A29" s="208" t="s">
        <v>21</v>
      </c>
      <c r="B29" s="209">
        <v>0</v>
      </c>
      <c r="C29" s="196"/>
    </row>
    <row r="30" spans="1:3" ht="15.75" customHeight="1">
      <c r="A30" s="208" t="s">
        <v>22</v>
      </c>
      <c r="B30" s="209">
        <v>0</v>
      </c>
      <c r="C30" s="196"/>
    </row>
    <row r="31" spans="1:3" ht="15.75" customHeight="1">
      <c r="A31" s="205" t="s">
        <v>23</v>
      </c>
      <c r="B31" s="200">
        <f>+B4+B5+B10+B22+B27</f>
        <v>555.5</v>
      </c>
      <c r="C31" s="211">
        <v>100</v>
      </c>
    </row>
    <row r="32" spans="1:3" ht="15.75" customHeight="1">
      <c r="A32" s="208" t="s">
        <v>306</v>
      </c>
      <c r="B32" s="198">
        <f>+B31*0.04</f>
        <v>22.22</v>
      </c>
      <c r="C32" s="347"/>
    </row>
    <row r="33" spans="1:3" ht="15.75" customHeight="1">
      <c r="A33" s="208" t="s">
        <v>253</v>
      </c>
      <c r="B33" s="199">
        <f>+B31*0.03</f>
        <v>16.665</v>
      </c>
      <c r="C33" s="348"/>
    </row>
    <row r="34" spans="1:3" ht="15.75" customHeight="1">
      <c r="A34" s="205" t="s">
        <v>24</v>
      </c>
      <c r="B34" s="200">
        <f>+B33+B32+B31</f>
        <v>594.385</v>
      </c>
      <c r="C34" s="348"/>
    </row>
    <row r="35" spans="1:3" ht="15.75" customHeight="1">
      <c r="A35" s="208" t="s">
        <v>25</v>
      </c>
      <c r="B35" s="208">
        <v>380</v>
      </c>
      <c r="C35" s="348"/>
    </row>
    <row r="36" spans="1:3" ht="15.75" customHeight="1">
      <c r="A36" s="208" t="s">
        <v>184</v>
      </c>
      <c r="B36" s="209">
        <v>0.5</v>
      </c>
      <c r="C36" s="348"/>
    </row>
    <row r="37" spans="1:3" ht="15.75" customHeight="1">
      <c r="A37" s="208" t="s">
        <v>185</v>
      </c>
      <c r="B37" s="12">
        <f>+B36*B35</f>
        <v>190</v>
      </c>
      <c r="C37" s="348"/>
    </row>
    <row r="38" spans="1:3" ht="15.75" customHeight="1">
      <c r="A38" s="205" t="s">
        <v>26</v>
      </c>
      <c r="B38" s="202">
        <f>+B34-B37</f>
        <v>404.385</v>
      </c>
      <c r="C38" s="348"/>
    </row>
    <row r="39" spans="1:3" ht="15.75" customHeight="1">
      <c r="A39" s="208" t="s">
        <v>27</v>
      </c>
      <c r="B39" s="208">
        <v>490</v>
      </c>
      <c r="C39" s="348"/>
    </row>
    <row r="40" spans="1:3" ht="15.75" customHeight="1">
      <c r="A40" s="5" t="s">
        <v>91</v>
      </c>
      <c r="B40" s="212">
        <f>+B38/B39*100</f>
        <v>82.52755102040817</v>
      </c>
      <c r="C40" s="348"/>
    </row>
    <row r="41" spans="1:3" ht="15.75" customHeight="1">
      <c r="A41" s="5" t="s">
        <v>304</v>
      </c>
      <c r="B41" s="215">
        <v>95</v>
      </c>
      <c r="C41" s="349"/>
    </row>
    <row r="42" spans="1:3" ht="15.75" customHeight="1">
      <c r="A42" s="204"/>
      <c r="B42" s="204"/>
      <c r="C42" s="204"/>
    </row>
    <row r="43" spans="1:3" ht="15.75" customHeight="1">
      <c r="A43" s="204"/>
      <c r="B43" s="204"/>
      <c r="C43" s="204"/>
    </row>
    <row r="44" spans="1:3" ht="15.75" customHeight="1">
      <c r="A44" s="203"/>
      <c r="B44" s="340"/>
      <c r="C44" s="340"/>
    </row>
    <row r="45" spans="1:3" ht="15.75" customHeight="1">
      <c r="A45" s="203"/>
      <c r="B45" s="340"/>
      <c r="C45" s="340"/>
    </row>
    <row r="46" spans="1:3" ht="15.75" customHeight="1">
      <c r="A46" s="203"/>
      <c r="B46" s="16"/>
      <c r="C46" s="15"/>
    </row>
    <row r="47" spans="1:3" ht="15.75" customHeight="1">
      <c r="A47" s="203"/>
      <c r="B47" s="340"/>
      <c r="C47" s="340"/>
    </row>
    <row r="48" spans="1:3" ht="15.75" customHeight="1">
      <c r="A48" s="203"/>
      <c r="B48" s="340"/>
      <c r="C48" s="340"/>
    </row>
    <row r="49" spans="1:3" ht="15.75" customHeight="1">
      <c r="A49" s="213"/>
      <c r="B49" s="341"/>
      <c r="C49" s="341"/>
    </row>
  </sheetData>
  <sheetProtection/>
  <mergeCells count="7">
    <mergeCell ref="B49:C49"/>
    <mergeCell ref="B45:C45"/>
    <mergeCell ref="B48:C48"/>
    <mergeCell ref="A1:C1"/>
    <mergeCell ref="C32:C41"/>
    <mergeCell ref="B44:C44"/>
    <mergeCell ref="B47:C47"/>
  </mergeCells>
  <printOptions horizontalCentered="1"/>
  <pageMargins left="0.7480314960629921" right="0.7480314960629921" top="0.984251968503937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51"/>
  <sheetViews>
    <sheetView showGridLines="0" zoomScalePageLayoutView="0" workbookViewId="0" topLeftCell="A1">
      <selection activeCell="A1" sqref="A1:C41"/>
    </sheetView>
  </sheetViews>
  <sheetFormatPr defaultColWidth="9.125" defaultRowHeight="12.75"/>
  <cols>
    <col min="1" max="1" width="38.375" style="1" customWidth="1"/>
    <col min="2" max="2" width="19.50390625" style="1" customWidth="1"/>
    <col min="3" max="3" width="18.00390625" style="1" customWidth="1"/>
    <col min="4" max="16384" width="9.125" style="1" customWidth="1"/>
  </cols>
  <sheetData>
    <row r="1" spans="1:3" ht="12">
      <c r="A1" s="350" t="s">
        <v>322</v>
      </c>
      <c r="B1" s="350"/>
      <c r="C1" s="350"/>
    </row>
    <row r="2" spans="1:3" ht="15.75" customHeight="1">
      <c r="A2" s="188"/>
      <c r="B2" s="188"/>
      <c r="C2" s="188"/>
    </row>
    <row r="3" spans="1:3" ht="15.75" customHeight="1">
      <c r="A3" s="189" t="s">
        <v>36</v>
      </c>
      <c r="B3" s="190" t="s">
        <v>179</v>
      </c>
      <c r="C3" s="190" t="s">
        <v>80</v>
      </c>
    </row>
    <row r="4" spans="1:3" ht="15.75" customHeight="1">
      <c r="A4" s="189" t="s">
        <v>0</v>
      </c>
      <c r="B4" s="191">
        <v>250</v>
      </c>
      <c r="C4" s="192">
        <f>+B4*100/B31</f>
        <v>31.625553447185325</v>
      </c>
    </row>
    <row r="5" spans="1:3" ht="15.75" customHeight="1">
      <c r="A5" s="189" t="s">
        <v>1</v>
      </c>
      <c r="B5" s="193">
        <f>SUM(B6:B9)</f>
        <v>215.5</v>
      </c>
      <c r="C5" s="192">
        <f>+B5*100/B31</f>
        <v>27.26122707147375</v>
      </c>
    </row>
    <row r="6" spans="1:3" ht="15.75" customHeight="1">
      <c r="A6" s="194" t="s">
        <v>2</v>
      </c>
      <c r="B6" s="195">
        <v>82.5</v>
      </c>
      <c r="C6" s="196"/>
    </row>
    <row r="7" spans="1:3" ht="15.75" customHeight="1">
      <c r="A7" s="194" t="s">
        <v>180</v>
      </c>
      <c r="B7" s="195">
        <v>65</v>
      </c>
      <c r="C7" s="196"/>
    </row>
    <row r="8" spans="1:3" ht="15.75" customHeight="1">
      <c r="A8" s="194" t="s">
        <v>3</v>
      </c>
      <c r="B8" s="195">
        <v>33</v>
      </c>
      <c r="C8" s="196"/>
    </row>
    <row r="9" spans="1:3" ht="15.75" customHeight="1">
      <c r="A9" s="194" t="s">
        <v>4</v>
      </c>
      <c r="B9" s="195">
        <v>35</v>
      </c>
      <c r="C9" s="196"/>
    </row>
    <row r="10" spans="1:3" ht="15.75" customHeight="1">
      <c r="A10" s="189" t="s">
        <v>5</v>
      </c>
      <c r="B10" s="193">
        <f>SUM(B11:B21)</f>
        <v>300</v>
      </c>
      <c r="C10" s="192">
        <f>+B10*100/B31</f>
        <v>37.95066413662239</v>
      </c>
    </row>
    <row r="11" spans="1:3" ht="15.75" customHeight="1">
      <c r="A11" s="194" t="s">
        <v>6</v>
      </c>
      <c r="B11" s="195">
        <v>40</v>
      </c>
      <c r="C11" s="196"/>
    </row>
    <row r="12" spans="1:3" ht="15.75" customHeight="1">
      <c r="A12" s="194" t="s">
        <v>7</v>
      </c>
      <c r="B12" s="195">
        <v>30</v>
      </c>
      <c r="C12" s="196"/>
    </row>
    <row r="13" spans="1:3" ht="15.75" customHeight="1">
      <c r="A13" s="194" t="s">
        <v>8</v>
      </c>
      <c r="B13" s="195">
        <v>25</v>
      </c>
      <c r="C13" s="196"/>
    </row>
    <row r="14" spans="1:3" ht="15.75" customHeight="1">
      <c r="A14" s="194" t="s">
        <v>9</v>
      </c>
      <c r="B14" s="195">
        <v>25</v>
      </c>
      <c r="C14" s="196"/>
    </row>
    <row r="15" spans="1:3" ht="15.75" customHeight="1">
      <c r="A15" s="194" t="s">
        <v>181</v>
      </c>
      <c r="B15" s="195">
        <v>20</v>
      </c>
      <c r="C15" s="196"/>
    </row>
    <row r="16" spans="1:3" ht="15.75" customHeight="1">
      <c r="A16" s="194" t="s">
        <v>10</v>
      </c>
      <c r="B16" s="195">
        <v>20</v>
      </c>
      <c r="C16" s="196"/>
    </row>
    <row r="17" spans="1:3" ht="15.75" customHeight="1">
      <c r="A17" s="194" t="s">
        <v>182</v>
      </c>
      <c r="B17" s="195">
        <v>35</v>
      </c>
      <c r="C17" s="196"/>
    </row>
    <row r="18" spans="1:3" ht="15.75" customHeight="1">
      <c r="A18" s="194" t="s">
        <v>11</v>
      </c>
      <c r="B18" s="195">
        <v>25</v>
      </c>
      <c r="C18" s="196"/>
    </row>
    <row r="19" spans="1:3" ht="15.75" customHeight="1">
      <c r="A19" s="194" t="s">
        <v>12</v>
      </c>
      <c r="B19" s="195">
        <v>40</v>
      </c>
      <c r="C19" s="196"/>
    </row>
    <row r="20" spans="1:3" ht="15.75" customHeight="1">
      <c r="A20" s="194" t="s">
        <v>13</v>
      </c>
      <c r="B20" s="195">
        <v>40</v>
      </c>
      <c r="C20" s="196"/>
    </row>
    <row r="21" spans="1:3" ht="15.75" customHeight="1">
      <c r="A21" s="194" t="s">
        <v>183</v>
      </c>
      <c r="B21" s="195">
        <v>0</v>
      </c>
      <c r="C21" s="196"/>
    </row>
    <row r="22" spans="1:3" ht="15.75" customHeight="1">
      <c r="A22" s="189" t="s">
        <v>14</v>
      </c>
      <c r="B22" s="193">
        <f>SUM(B23:B26)</f>
        <v>25</v>
      </c>
      <c r="C22" s="192">
        <f>+B22*100/B31</f>
        <v>3.1625553447185326</v>
      </c>
    </row>
    <row r="23" spans="1:3" ht="15.75" customHeight="1">
      <c r="A23" s="194" t="s">
        <v>15</v>
      </c>
      <c r="B23" s="195">
        <v>25</v>
      </c>
      <c r="C23" s="196"/>
    </row>
    <row r="24" spans="1:3" ht="15.75" customHeight="1">
      <c r="A24" s="194" t="s">
        <v>16</v>
      </c>
      <c r="B24" s="195">
        <v>0</v>
      </c>
      <c r="C24" s="196"/>
    </row>
    <row r="25" spans="1:3" ht="15.75" customHeight="1">
      <c r="A25" s="194" t="s">
        <v>17</v>
      </c>
      <c r="B25" s="195">
        <v>0</v>
      </c>
      <c r="C25" s="196"/>
    </row>
    <row r="26" spans="1:3" ht="15.75" customHeight="1">
      <c r="A26" s="194" t="s">
        <v>18</v>
      </c>
      <c r="B26" s="195">
        <v>0</v>
      </c>
      <c r="C26" s="196"/>
    </row>
    <row r="27" spans="1:3" ht="15.75" customHeight="1">
      <c r="A27" s="189" t="s">
        <v>19</v>
      </c>
      <c r="B27" s="193">
        <f>SUM(B28:B30)</f>
        <v>0</v>
      </c>
      <c r="C27" s="192">
        <f>+B27*100/B31</f>
        <v>0</v>
      </c>
    </row>
    <row r="28" spans="1:3" ht="15.75" customHeight="1">
      <c r="A28" s="194" t="s">
        <v>20</v>
      </c>
      <c r="B28" s="195">
        <v>0</v>
      </c>
      <c r="C28" s="196"/>
    </row>
    <row r="29" spans="1:3" ht="15.75" customHeight="1">
      <c r="A29" s="194" t="s">
        <v>21</v>
      </c>
      <c r="B29" s="195">
        <v>0</v>
      </c>
      <c r="C29" s="196"/>
    </row>
    <row r="30" spans="1:3" ht="15.75" customHeight="1">
      <c r="A30" s="194" t="s">
        <v>22</v>
      </c>
      <c r="B30" s="195">
        <v>0</v>
      </c>
      <c r="C30" s="196"/>
    </row>
    <row r="31" spans="1:3" ht="15.75" customHeight="1">
      <c r="A31" s="189" t="s">
        <v>23</v>
      </c>
      <c r="B31" s="193">
        <f>+B4+B5+B10+B22+B27</f>
        <v>790.5</v>
      </c>
      <c r="C31" s="197">
        <f>SUM(C4:C30)</f>
        <v>100</v>
      </c>
    </row>
    <row r="32" spans="1:3" ht="15.75" customHeight="1">
      <c r="A32" s="194" t="s">
        <v>306</v>
      </c>
      <c r="B32" s="198">
        <f>+B31*0.04</f>
        <v>31.62</v>
      </c>
      <c r="C32" s="351"/>
    </row>
    <row r="33" spans="1:3" ht="15.75" customHeight="1">
      <c r="A33" s="194" t="s">
        <v>253</v>
      </c>
      <c r="B33" s="199">
        <f>+B31*0.03</f>
        <v>23.715</v>
      </c>
      <c r="C33" s="352"/>
    </row>
    <row r="34" spans="1:3" ht="15.75" customHeight="1">
      <c r="A34" s="189" t="s">
        <v>24</v>
      </c>
      <c r="B34" s="200">
        <f>SUM(B31:B33)</f>
        <v>845.835</v>
      </c>
      <c r="C34" s="352"/>
    </row>
    <row r="35" spans="1:3" ht="15.75" customHeight="1">
      <c r="A35" s="194" t="s">
        <v>186</v>
      </c>
      <c r="B35" s="201"/>
      <c r="C35" s="352"/>
    </row>
    <row r="36" spans="1:3" ht="15.75" customHeight="1">
      <c r="A36" s="194" t="s">
        <v>302</v>
      </c>
      <c r="B36" s="201"/>
      <c r="C36" s="352"/>
    </row>
    <row r="37" spans="1:3" ht="15.75" customHeight="1">
      <c r="A37" s="194" t="s">
        <v>187</v>
      </c>
      <c r="B37" s="104"/>
      <c r="C37" s="352"/>
    </row>
    <row r="38" spans="1:3" ht="15.75" customHeight="1">
      <c r="A38" s="189" t="s">
        <v>26</v>
      </c>
      <c r="B38" s="202">
        <f>+B34-B37</f>
        <v>845.835</v>
      </c>
      <c r="C38" s="352"/>
    </row>
    <row r="39" spans="1:3" ht="15.75" customHeight="1">
      <c r="A39" s="194" t="s">
        <v>27</v>
      </c>
      <c r="B39" s="194">
        <v>1215</v>
      </c>
      <c r="C39" s="352"/>
    </row>
    <row r="40" spans="1:3" ht="15.75" customHeight="1">
      <c r="A40" s="5" t="s">
        <v>91</v>
      </c>
      <c r="B40" s="193">
        <f>+B38/B39*100</f>
        <v>69.61604938271606</v>
      </c>
      <c r="C40" s="352"/>
    </row>
    <row r="41" spans="1:3" ht="15.75" customHeight="1">
      <c r="A41" s="5" t="s">
        <v>304</v>
      </c>
      <c r="B41" s="216">
        <v>88</v>
      </c>
      <c r="C41" s="353"/>
    </row>
    <row r="42" spans="1:3" ht="15.75" customHeight="1">
      <c r="A42" s="188"/>
      <c r="B42" s="188"/>
      <c r="C42" s="188"/>
    </row>
    <row r="43" spans="1:3" ht="15.75" customHeight="1">
      <c r="A43" s="188"/>
      <c r="B43" s="188"/>
      <c r="C43" s="188"/>
    </row>
    <row r="44" spans="1:3" ht="15.75" customHeight="1">
      <c r="A44" s="187"/>
      <c r="B44" s="340"/>
      <c r="C44" s="340"/>
    </row>
    <row r="45" spans="1:3" ht="15.75" customHeight="1">
      <c r="A45" s="187"/>
      <c r="B45" s="340"/>
      <c r="C45" s="340"/>
    </row>
    <row r="46" spans="1:3" ht="15.75" customHeight="1">
      <c r="A46" s="187"/>
      <c r="B46" s="16"/>
      <c r="C46" s="15"/>
    </row>
    <row r="47" spans="1:3" ht="15.75" customHeight="1">
      <c r="A47" s="187"/>
      <c r="B47" s="340"/>
      <c r="C47" s="340"/>
    </row>
    <row r="48" spans="1:3" ht="15.75" customHeight="1">
      <c r="A48" s="187"/>
      <c r="B48" s="340"/>
      <c r="C48" s="340"/>
    </row>
    <row r="49" spans="1:3" ht="15.75" customHeight="1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</sheetData>
  <sheetProtection/>
  <mergeCells count="6">
    <mergeCell ref="B48:C48"/>
    <mergeCell ref="A1:C1"/>
    <mergeCell ref="C32:C41"/>
    <mergeCell ref="B44:C44"/>
    <mergeCell ref="B47:C47"/>
    <mergeCell ref="B45:C45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40"/>
  <sheetViews>
    <sheetView showGridLines="0" zoomScalePageLayoutView="0" workbookViewId="0" topLeftCell="A1">
      <selection activeCell="A1" sqref="A1:C32"/>
    </sheetView>
  </sheetViews>
  <sheetFormatPr defaultColWidth="9.125" defaultRowHeight="12.75"/>
  <cols>
    <col min="1" max="1" width="41.50390625" style="1" customWidth="1"/>
    <col min="2" max="2" width="20.50390625" style="1" customWidth="1"/>
    <col min="3" max="3" width="18.125" style="1" customWidth="1"/>
    <col min="4" max="16384" width="9.125" style="1" customWidth="1"/>
  </cols>
  <sheetData>
    <row r="1" spans="1:3" ht="12">
      <c r="A1" s="354" t="s">
        <v>323</v>
      </c>
      <c r="B1" s="354"/>
      <c r="C1" s="354"/>
    </row>
    <row r="2" spans="1:3" ht="18" customHeight="1">
      <c r="A2" s="175"/>
      <c r="B2" s="175"/>
      <c r="C2" s="175"/>
    </row>
    <row r="3" spans="1:3" ht="18" customHeight="1">
      <c r="A3" s="176" t="s">
        <v>36</v>
      </c>
      <c r="B3" s="177" t="s">
        <v>179</v>
      </c>
      <c r="C3" s="177" t="s">
        <v>80</v>
      </c>
    </row>
    <row r="4" spans="1:3" ht="18" customHeight="1">
      <c r="A4" s="111" t="s">
        <v>0</v>
      </c>
      <c r="B4" s="178">
        <v>250</v>
      </c>
      <c r="C4" s="179">
        <f>+B4*100/B26</f>
        <v>28.058361391694724</v>
      </c>
    </row>
    <row r="5" spans="1:3" ht="18" customHeight="1">
      <c r="A5" s="111" t="s">
        <v>1</v>
      </c>
      <c r="B5" s="180">
        <f>SUM(B6:B9)</f>
        <v>223</v>
      </c>
      <c r="C5" s="179">
        <f>+B5*100/B26</f>
        <v>25.028058361391693</v>
      </c>
    </row>
    <row r="6" spans="1:3" ht="18" customHeight="1">
      <c r="A6" s="181" t="s">
        <v>2</v>
      </c>
      <c r="B6" s="182">
        <v>85</v>
      </c>
      <c r="C6" s="183"/>
    </row>
    <row r="7" spans="1:3" ht="18" customHeight="1">
      <c r="A7" s="181" t="s">
        <v>180</v>
      </c>
      <c r="B7" s="182">
        <v>72</v>
      </c>
      <c r="C7" s="183"/>
    </row>
    <row r="8" spans="1:3" ht="18" customHeight="1">
      <c r="A8" s="181" t="s">
        <v>3</v>
      </c>
      <c r="B8" s="182">
        <v>31</v>
      </c>
      <c r="C8" s="183"/>
    </row>
    <row r="9" spans="1:3" ht="18" customHeight="1">
      <c r="A9" s="181" t="s">
        <v>4</v>
      </c>
      <c r="B9" s="182">
        <v>35</v>
      </c>
      <c r="C9" s="183"/>
    </row>
    <row r="10" spans="1:3" ht="18" customHeight="1">
      <c r="A10" s="111" t="s">
        <v>5</v>
      </c>
      <c r="B10" s="180">
        <f>SUM(B11:B22)</f>
        <v>383</v>
      </c>
      <c r="C10" s="179">
        <f>+B10*100/B26</f>
        <v>42.98540965207632</v>
      </c>
    </row>
    <row r="11" spans="1:3" ht="18" customHeight="1">
      <c r="A11" s="181" t="s">
        <v>6</v>
      </c>
      <c r="B11" s="182">
        <v>40</v>
      </c>
      <c r="C11" s="183"/>
    </row>
    <row r="12" spans="1:3" ht="18" customHeight="1">
      <c r="A12" s="181" t="s">
        <v>7</v>
      </c>
      <c r="B12" s="182">
        <v>30</v>
      </c>
      <c r="C12" s="183"/>
    </row>
    <row r="13" spans="1:3" ht="18" customHeight="1">
      <c r="A13" s="181" t="s">
        <v>8</v>
      </c>
      <c r="B13" s="182">
        <v>25</v>
      </c>
      <c r="C13" s="183"/>
    </row>
    <row r="14" spans="1:3" ht="18" customHeight="1">
      <c r="A14" s="181" t="s">
        <v>9</v>
      </c>
      <c r="B14" s="182">
        <v>25</v>
      </c>
      <c r="C14" s="183"/>
    </row>
    <row r="15" spans="1:3" ht="18" customHeight="1">
      <c r="A15" s="181" t="s">
        <v>181</v>
      </c>
      <c r="B15" s="182">
        <v>20</v>
      </c>
      <c r="C15" s="183"/>
    </row>
    <row r="16" spans="1:3" ht="18" customHeight="1">
      <c r="A16" s="181" t="s">
        <v>10</v>
      </c>
      <c r="B16" s="182">
        <v>20</v>
      </c>
      <c r="C16" s="183"/>
    </row>
    <row r="17" spans="1:3" ht="18" customHeight="1">
      <c r="A17" s="181" t="s">
        <v>188</v>
      </c>
      <c r="B17" s="182">
        <v>35</v>
      </c>
      <c r="C17" s="183"/>
    </row>
    <row r="18" spans="1:3" ht="18" customHeight="1">
      <c r="A18" s="181" t="s">
        <v>11</v>
      </c>
      <c r="B18" s="182">
        <v>25</v>
      </c>
      <c r="C18" s="183"/>
    </row>
    <row r="19" spans="1:3" ht="18" customHeight="1">
      <c r="A19" s="181" t="s">
        <v>12</v>
      </c>
      <c r="B19" s="182">
        <v>40</v>
      </c>
      <c r="C19" s="183"/>
    </row>
    <row r="20" spans="1:3" ht="18" customHeight="1">
      <c r="A20" s="181" t="s">
        <v>28</v>
      </c>
      <c r="B20" s="182">
        <v>45</v>
      </c>
      <c r="C20" s="183"/>
    </row>
    <row r="21" spans="1:3" ht="18" customHeight="1">
      <c r="A21" s="181" t="s">
        <v>189</v>
      </c>
      <c r="B21" s="182">
        <v>35</v>
      </c>
      <c r="C21" s="183"/>
    </row>
    <row r="22" spans="1:3" ht="18" customHeight="1">
      <c r="A22" s="181" t="s">
        <v>190</v>
      </c>
      <c r="B22" s="182">
        <v>43</v>
      </c>
      <c r="C22" s="183"/>
    </row>
    <row r="23" spans="1:3" ht="18" customHeight="1">
      <c r="A23" s="111" t="s">
        <v>19</v>
      </c>
      <c r="B23" s="180">
        <f>SUM(B24:B25)</f>
        <v>35</v>
      </c>
      <c r="C23" s="179">
        <f>+B23*100/B26</f>
        <v>3.9281705948372614</v>
      </c>
    </row>
    <row r="24" spans="1:3" ht="18" customHeight="1">
      <c r="A24" s="181" t="s">
        <v>191</v>
      </c>
      <c r="B24" s="182">
        <v>35</v>
      </c>
      <c r="C24" s="183"/>
    </row>
    <row r="25" spans="1:3" ht="18" customHeight="1">
      <c r="A25" s="181" t="s">
        <v>29</v>
      </c>
      <c r="B25" s="182">
        <v>0</v>
      </c>
      <c r="C25" s="183"/>
    </row>
    <row r="26" spans="1:3" ht="18" customHeight="1">
      <c r="A26" s="111" t="s">
        <v>23</v>
      </c>
      <c r="B26" s="180">
        <f>+B4+B5+B10+B23</f>
        <v>891</v>
      </c>
      <c r="C26" s="179">
        <f>SUM(C4:C25)</f>
        <v>99.99999999999999</v>
      </c>
    </row>
    <row r="27" spans="1:3" ht="18" customHeight="1">
      <c r="A27" s="181" t="s">
        <v>306</v>
      </c>
      <c r="B27" s="184">
        <f>+B26*0.04</f>
        <v>35.64</v>
      </c>
      <c r="C27" s="183"/>
    </row>
    <row r="28" spans="1:3" ht="18" customHeight="1">
      <c r="A28" s="181" t="s">
        <v>253</v>
      </c>
      <c r="B28" s="184">
        <f>+B26*0.03</f>
        <v>26.73</v>
      </c>
      <c r="C28" s="185"/>
    </row>
    <row r="29" spans="1:3" ht="18" customHeight="1">
      <c r="A29" s="111" t="s">
        <v>24</v>
      </c>
      <c r="B29" s="180">
        <f>SUM(B26:B28)</f>
        <v>953.37</v>
      </c>
      <c r="C29" s="186"/>
    </row>
    <row r="30" spans="1:3" ht="18" customHeight="1">
      <c r="A30" s="181" t="s">
        <v>192</v>
      </c>
      <c r="B30" s="181">
        <v>5950</v>
      </c>
      <c r="C30" s="185"/>
    </row>
    <row r="31" spans="1:3" ht="18" customHeight="1">
      <c r="A31" s="5" t="s">
        <v>91</v>
      </c>
      <c r="B31" s="180">
        <f>+B29/B30*100</f>
        <v>16.023025210084032</v>
      </c>
      <c r="C31" s="185"/>
    </row>
    <row r="32" spans="1:3" ht="18" customHeight="1">
      <c r="A32" s="5" t="s">
        <v>304</v>
      </c>
      <c r="B32" s="217">
        <v>27</v>
      </c>
      <c r="C32" s="185"/>
    </row>
    <row r="33" spans="1:3" ht="18" customHeight="1">
      <c r="A33" s="175"/>
      <c r="B33" s="175"/>
      <c r="C33" s="175"/>
    </row>
    <row r="34" spans="1:3" ht="18" customHeight="1">
      <c r="A34" s="175"/>
      <c r="B34" s="175"/>
      <c r="C34" s="175"/>
    </row>
    <row r="35" spans="1:3" ht="18" customHeight="1">
      <c r="A35" s="174"/>
      <c r="B35" s="340"/>
      <c r="C35" s="340"/>
    </row>
    <row r="36" spans="1:3" ht="18" customHeight="1">
      <c r="A36" s="174"/>
      <c r="B36" s="340"/>
      <c r="C36" s="340"/>
    </row>
    <row r="37" spans="1:3" ht="18" customHeight="1">
      <c r="A37" s="174"/>
      <c r="B37" s="16"/>
      <c r="C37" s="15"/>
    </row>
    <row r="38" spans="1:3" ht="18" customHeight="1">
      <c r="A38" s="174"/>
      <c r="B38" s="340"/>
      <c r="C38" s="340"/>
    </row>
    <row r="39" spans="1:3" ht="18" customHeight="1">
      <c r="A39" s="174"/>
      <c r="B39" s="340"/>
      <c r="C39" s="340"/>
    </row>
    <row r="40" spans="1:3" ht="18" customHeight="1">
      <c r="A40" s="15"/>
      <c r="B40" s="15"/>
      <c r="C40" s="15"/>
    </row>
  </sheetData>
  <sheetProtection/>
  <mergeCells count="5">
    <mergeCell ref="B39:C39"/>
    <mergeCell ref="A1:C1"/>
    <mergeCell ref="B35:C35"/>
    <mergeCell ref="B38:C38"/>
    <mergeCell ref="B36:C3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49"/>
  <sheetViews>
    <sheetView showGridLines="0" zoomScalePageLayoutView="0" workbookViewId="0" topLeftCell="A1">
      <selection activeCell="A1" sqref="A1:C40"/>
    </sheetView>
  </sheetViews>
  <sheetFormatPr defaultColWidth="9.125" defaultRowHeight="12.75"/>
  <cols>
    <col min="1" max="1" width="41.50390625" style="1" customWidth="1"/>
    <col min="2" max="2" width="21.50390625" style="1" customWidth="1"/>
    <col min="3" max="3" width="19.125" style="1" customWidth="1"/>
    <col min="4" max="16384" width="9.125" style="1" customWidth="1"/>
  </cols>
  <sheetData>
    <row r="1" spans="1:3" ht="12">
      <c r="A1" s="355" t="s">
        <v>324</v>
      </c>
      <c r="B1" s="355"/>
      <c r="C1" s="355"/>
    </row>
    <row r="2" spans="1:3" ht="15.75" customHeight="1">
      <c r="A2" s="163"/>
      <c r="B2" s="163"/>
      <c r="C2" s="163"/>
    </row>
    <row r="3" spans="1:3" ht="15.75" customHeight="1">
      <c r="A3" s="164" t="s">
        <v>36</v>
      </c>
      <c r="B3" s="165" t="s">
        <v>193</v>
      </c>
      <c r="C3" s="166" t="s">
        <v>80</v>
      </c>
    </row>
    <row r="4" spans="1:3" ht="15.75" customHeight="1">
      <c r="A4" s="164" t="s">
        <v>0</v>
      </c>
      <c r="B4" s="167">
        <v>250</v>
      </c>
      <c r="C4" s="168">
        <f>+B4*100/B34</f>
        <v>14.084507042253522</v>
      </c>
    </row>
    <row r="5" spans="1:3" ht="15.75" customHeight="1">
      <c r="A5" s="164" t="s">
        <v>1</v>
      </c>
      <c r="B5" s="169">
        <f>SUM(B6:B9)</f>
        <v>725</v>
      </c>
      <c r="C5" s="168">
        <f>+B5*100/B34</f>
        <v>40.84507042253521</v>
      </c>
    </row>
    <row r="6" spans="1:3" ht="15.75" customHeight="1">
      <c r="A6" s="170" t="s">
        <v>98</v>
      </c>
      <c r="B6" s="171">
        <v>110</v>
      </c>
      <c r="C6" s="172"/>
    </row>
    <row r="7" spans="1:3" ht="15.75" customHeight="1">
      <c r="A7" s="170" t="s">
        <v>194</v>
      </c>
      <c r="B7" s="171">
        <v>435</v>
      </c>
      <c r="C7" s="172"/>
    </row>
    <row r="8" spans="1:3" ht="15.75" customHeight="1">
      <c r="A8" s="170" t="s">
        <v>4</v>
      </c>
      <c r="B8" s="171">
        <v>85</v>
      </c>
      <c r="C8" s="172"/>
    </row>
    <row r="9" spans="1:3" ht="15.75" customHeight="1">
      <c r="A9" s="170" t="s">
        <v>3</v>
      </c>
      <c r="B9" s="171">
        <v>95</v>
      </c>
      <c r="C9" s="172"/>
    </row>
    <row r="10" spans="1:3" ht="15.75" customHeight="1">
      <c r="A10" s="164" t="s">
        <v>5</v>
      </c>
      <c r="B10" s="169">
        <f>SUM(B11:B26)</f>
        <v>635</v>
      </c>
      <c r="C10" s="168">
        <f>+B10*100/B34</f>
        <v>35.774647887323944</v>
      </c>
    </row>
    <row r="11" spans="1:3" ht="15.75" customHeight="1">
      <c r="A11" s="170" t="s">
        <v>195</v>
      </c>
      <c r="B11" s="171">
        <v>40</v>
      </c>
      <c r="C11" s="172"/>
    </row>
    <row r="12" spans="1:3" ht="15.75" customHeight="1">
      <c r="A12" s="170" t="s">
        <v>196</v>
      </c>
      <c r="B12" s="171">
        <v>30</v>
      </c>
      <c r="C12" s="172"/>
    </row>
    <row r="13" spans="1:3" ht="15.75" customHeight="1">
      <c r="A13" s="170" t="s">
        <v>30</v>
      </c>
      <c r="B13" s="171">
        <v>35</v>
      </c>
      <c r="C13" s="172"/>
    </row>
    <row r="14" spans="1:3" ht="15.75" customHeight="1">
      <c r="A14" s="170" t="s">
        <v>8</v>
      </c>
      <c r="B14" s="171">
        <v>30</v>
      </c>
      <c r="C14" s="172"/>
    </row>
    <row r="15" spans="1:3" ht="15.75" customHeight="1">
      <c r="A15" s="170" t="s">
        <v>31</v>
      </c>
      <c r="B15" s="171">
        <v>0</v>
      </c>
      <c r="C15" s="172"/>
    </row>
    <row r="16" spans="1:3" ht="15.75" customHeight="1">
      <c r="A16" s="170" t="s">
        <v>197</v>
      </c>
      <c r="B16" s="171">
        <v>25</v>
      </c>
      <c r="C16" s="172"/>
    </row>
    <row r="17" spans="1:3" ht="15.75" customHeight="1">
      <c r="A17" s="170" t="s">
        <v>9</v>
      </c>
      <c r="B17" s="171">
        <v>35</v>
      </c>
      <c r="C17" s="172"/>
    </row>
    <row r="18" spans="1:3" ht="15.75" customHeight="1">
      <c r="A18" s="170" t="s">
        <v>198</v>
      </c>
      <c r="B18" s="171">
        <v>0</v>
      </c>
      <c r="C18" s="172"/>
    </row>
    <row r="19" spans="1:3" ht="15.75" customHeight="1">
      <c r="A19" s="170" t="s">
        <v>181</v>
      </c>
      <c r="B19" s="171">
        <v>90</v>
      </c>
      <c r="C19" s="172"/>
    </row>
    <row r="20" spans="1:3" ht="15.75" customHeight="1">
      <c r="A20" s="170" t="s">
        <v>199</v>
      </c>
      <c r="B20" s="171">
        <v>0</v>
      </c>
      <c r="C20" s="172"/>
    </row>
    <row r="21" spans="1:3" ht="15.75" customHeight="1">
      <c r="A21" s="170" t="s">
        <v>32</v>
      </c>
      <c r="B21" s="171">
        <v>0</v>
      </c>
      <c r="C21" s="172"/>
    </row>
    <row r="22" spans="1:3" ht="15.75" customHeight="1">
      <c r="A22" s="170" t="s">
        <v>33</v>
      </c>
      <c r="B22" s="171">
        <v>60</v>
      </c>
      <c r="C22" s="172"/>
    </row>
    <row r="23" spans="1:3" ht="15.75" customHeight="1">
      <c r="A23" s="170" t="s">
        <v>12</v>
      </c>
      <c r="B23" s="171">
        <v>55</v>
      </c>
      <c r="C23" s="172"/>
    </row>
    <row r="24" spans="1:3" ht="15.75" customHeight="1">
      <c r="A24" s="170" t="s">
        <v>200</v>
      </c>
      <c r="B24" s="171">
        <v>60</v>
      </c>
      <c r="C24" s="172"/>
    </row>
    <row r="25" spans="1:3" ht="15.75" customHeight="1">
      <c r="A25" s="170" t="s">
        <v>28</v>
      </c>
      <c r="B25" s="171">
        <v>130</v>
      </c>
      <c r="C25" s="172"/>
    </row>
    <row r="26" spans="1:3" ht="15.75" customHeight="1">
      <c r="A26" s="170" t="s">
        <v>201</v>
      </c>
      <c r="B26" s="171">
        <v>45</v>
      </c>
      <c r="C26" s="172"/>
    </row>
    <row r="27" spans="1:3" ht="15.75" customHeight="1">
      <c r="A27" s="164" t="s">
        <v>107</v>
      </c>
      <c r="B27" s="169">
        <f>SUM(B28:B29)</f>
        <v>80</v>
      </c>
      <c r="C27" s="168">
        <f>+B27*100/B34</f>
        <v>4.507042253521127</v>
      </c>
    </row>
    <row r="28" spans="1:3" ht="15.75" customHeight="1">
      <c r="A28" s="170" t="s">
        <v>202</v>
      </c>
      <c r="B28" s="171">
        <v>80</v>
      </c>
      <c r="C28" s="172"/>
    </row>
    <row r="29" spans="1:3" ht="15.75" customHeight="1">
      <c r="A29" s="170" t="s">
        <v>34</v>
      </c>
      <c r="B29" s="171">
        <v>0</v>
      </c>
      <c r="C29" s="172"/>
    </row>
    <row r="30" spans="1:3" ht="15.75" customHeight="1">
      <c r="A30" s="164" t="s">
        <v>19</v>
      </c>
      <c r="B30" s="169">
        <f>SUM(B31:B33)</f>
        <v>85</v>
      </c>
      <c r="C30" s="168">
        <f>+B30*100/B34</f>
        <v>4.788732394366197</v>
      </c>
    </row>
    <row r="31" spans="1:3" ht="15.75" customHeight="1">
      <c r="A31" s="170" t="s">
        <v>154</v>
      </c>
      <c r="B31" s="171">
        <v>45</v>
      </c>
      <c r="C31" s="172"/>
    </row>
    <row r="32" spans="1:3" ht="15.75" customHeight="1">
      <c r="A32" s="170" t="s">
        <v>29</v>
      </c>
      <c r="B32" s="171">
        <v>0</v>
      </c>
      <c r="C32" s="172"/>
    </row>
    <row r="33" spans="1:3" ht="15.75" customHeight="1">
      <c r="A33" s="170" t="s">
        <v>22</v>
      </c>
      <c r="B33" s="171">
        <v>40</v>
      </c>
      <c r="C33" s="172"/>
    </row>
    <row r="34" spans="1:3" ht="15.75" customHeight="1">
      <c r="A34" s="164" t="s">
        <v>203</v>
      </c>
      <c r="B34" s="169">
        <f>+B4+B5+B10+B27+B30</f>
        <v>1775</v>
      </c>
      <c r="C34" s="168">
        <f>SUM(C4:C33)</f>
        <v>99.99999999999999</v>
      </c>
    </row>
    <row r="35" spans="1:3" ht="15.75" customHeight="1">
      <c r="A35" s="170" t="s">
        <v>307</v>
      </c>
      <c r="B35" s="173">
        <f>+B34*0.04</f>
        <v>71</v>
      </c>
      <c r="C35" s="356"/>
    </row>
    <row r="36" spans="1:3" ht="15.75" customHeight="1">
      <c r="A36" s="170" t="s">
        <v>204</v>
      </c>
      <c r="B36" s="173">
        <f>+B34*0.03</f>
        <v>53.25</v>
      </c>
      <c r="C36" s="357"/>
    </row>
    <row r="37" spans="1:3" ht="15.75" customHeight="1">
      <c r="A37" s="164" t="s">
        <v>24</v>
      </c>
      <c r="B37" s="169">
        <f>SUM(B34:B36)</f>
        <v>1899.25</v>
      </c>
      <c r="C37" s="357"/>
    </row>
    <row r="38" spans="1:3" ht="15.75" customHeight="1">
      <c r="A38" s="170" t="s">
        <v>205</v>
      </c>
      <c r="B38" s="170">
        <v>3750</v>
      </c>
      <c r="C38" s="357"/>
    </row>
    <row r="39" spans="1:3" ht="15.75" customHeight="1">
      <c r="A39" s="5" t="s">
        <v>91</v>
      </c>
      <c r="B39" s="169">
        <f>+B37/B38*100</f>
        <v>50.64666666666666</v>
      </c>
      <c r="C39" s="357"/>
    </row>
    <row r="40" spans="1:3" ht="15.75" customHeight="1">
      <c r="A40" s="5" t="s">
        <v>304</v>
      </c>
      <c r="B40" s="218">
        <v>65</v>
      </c>
      <c r="C40" s="358"/>
    </row>
    <row r="41" spans="1:3" ht="15.75" customHeight="1">
      <c r="A41" s="163"/>
      <c r="B41" s="163"/>
      <c r="C41" s="163"/>
    </row>
    <row r="42" spans="1:3" ht="12">
      <c r="A42" s="163"/>
      <c r="B42" s="163"/>
      <c r="C42" s="163"/>
    </row>
    <row r="43" spans="1:3" ht="12">
      <c r="A43" s="162"/>
      <c r="B43" s="340"/>
      <c r="C43" s="340"/>
    </row>
    <row r="44" spans="1:3" ht="12">
      <c r="A44" s="162"/>
      <c r="B44" s="340"/>
      <c r="C44" s="340"/>
    </row>
    <row r="45" spans="1:3" ht="12">
      <c r="A45" s="162"/>
      <c r="B45" s="16"/>
      <c r="C45" s="15"/>
    </row>
    <row r="46" spans="1:3" ht="12">
      <c r="A46" s="162"/>
      <c r="B46" s="340"/>
      <c r="C46" s="340"/>
    </row>
    <row r="47" spans="1:3" ht="12">
      <c r="A47" s="162"/>
      <c r="B47" s="340"/>
      <c r="C47" s="340"/>
    </row>
    <row r="48" spans="1:3" ht="12">
      <c r="A48" s="15"/>
      <c r="B48" s="15"/>
      <c r="C48" s="15"/>
    </row>
    <row r="49" spans="1:3" ht="12">
      <c r="A49" s="15"/>
      <c r="B49" s="15"/>
      <c r="C49" s="15"/>
    </row>
  </sheetData>
  <sheetProtection/>
  <mergeCells count="6">
    <mergeCell ref="B47:C47"/>
    <mergeCell ref="A1:C1"/>
    <mergeCell ref="C35:C40"/>
    <mergeCell ref="B43:C43"/>
    <mergeCell ref="B46:C46"/>
    <mergeCell ref="B44:C44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59"/>
  <sheetViews>
    <sheetView showGridLines="0" zoomScalePageLayoutView="0" workbookViewId="0" topLeftCell="A1">
      <selection activeCell="A1" sqref="A1:C40"/>
    </sheetView>
  </sheetViews>
  <sheetFormatPr defaultColWidth="9.125" defaultRowHeight="12.75"/>
  <cols>
    <col min="1" max="1" width="41.375" style="96" customWidth="1"/>
    <col min="2" max="2" width="21.50390625" style="96" customWidth="1"/>
    <col min="3" max="3" width="17.50390625" style="96" customWidth="1"/>
    <col min="4" max="16384" width="9.125" style="96" customWidth="1"/>
  </cols>
  <sheetData>
    <row r="1" spans="1:3" ht="15.75" customHeight="1">
      <c r="A1" s="359" t="s">
        <v>325</v>
      </c>
      <c r="B1" s="359"/>
      <c r="C1" s="359"/>
    </row>
    <row r="2" spans="1:3" ht="15.75" customHeight="1">
      <c r="A2" s="149"/>
      <c r="B2" s="149"/>
      <c r="C2" s="149"/>
    </row>
    <row r="3" spans="1:3" ht="15.75" customHeight="1">
      <c r="A3" s="150" t="s">
        <v>36</v>
      </c>
      <c r="B3" s="150" t="s">
        <v>179</v>
      </c>
      <c r="C3" s="150" t="s">
        <v>80</v>
      </c>
    </row>
    <row r="4" spans="1:3" ht="15.75" customHeight="1">
      <c r="A4" s="151" t="s">
        <v>0</v>
      </c>
      <c r="B4" s="152">
        <v>175</v>
      </c>
      <c r="C4" s="153">
        <f>+B4*100/B34</f>
        <v>35.823950870010236</v>
      </c>
    </row>
    <row r="5" spans="1:3" ht="15.75" customHeight="1">
      <c r="A5" s="151" t="s">
        <v>1</v>
      </c>
      <c r="B5" s="154">
        <f>SUM(B6:B9)</f>
        <v>78</v>
      </c>
      <c r="C5" s="153">
        <f>+B5*100/B34</f>
        <v>15.967246673490276</v>
      </c>
    </row>
    <row r="6" spans="1:3" ht="15.75" customHeight="1">
      <c r="A6" s="155" t="s">
        <v>98</v>
      </c>
      <c r="B6" s="156">
        <v>35</v>
      </c>
      <c r="C6" s="157"/>
    </row>
    <row r="7" spans="1:3" ht="15.75" customHeight="1">
      <c r="A7" s="155" t="s">
        <v>194</v>
      </c>
      <c r="B7" s="156">
        <v>28</v>
      </c>
      <c r="C7" s="157"/>
    </row>
    <row r="8" spans="1:3" ht="15.75" customHeight="1">
      <c r="A8" s="155" t="s">
        <v>4</v>
      </c>
      <c r="B8" s="156">
        <v>0</v>
      </c>
      <c r="C8" s="157"/>
    </row>
    <row r="9" spans="1:3" ht="15.75" customHeight="1">
      <c r="A9" s="155" t="s">
        <v>3</v>
      </c>
      <c r="B9" s="156">
        <v>15</v>
      </c>
      <c r="C9" s="157"/>
    </row>
    <row r="10" spans="1:3" ht="15.75" customHeight="1">
      <c r="A10" s="151" t="s">
        <v>5</v>
      </c>
      <c r="B10" s="154">
        <f>SUM(B11:B26)</f>
        <v>205.5</v>
      </c>
      <c r="C10" s="153">
        <f>+B10*100/B34</f>
        <v>42.0675537359263</v>
      </c>
    </row>
    <row r="11" spans="1:3" ht="15.75" customHeight="1">
      <c r="A11" s="155" t="s">
        <v>195</v>
      </c>
      <c r="B11" s="156">
        <v>40</v>
      </c>
      <c r="C11" s="157"/>
    </row>
    <row r="12" spans="1:3" ht="15.75" customHeight="1">
      <c r="A12" s="155" t="s">
        <v>196</v>
      </c>
      <c r="B12" s="156">
        <v>30</v>
      </c>
      <c r="C12" s="157"/>
    </row>
    <row r="13" spans="1:3" ht="15.75" customHeight="1">
      <c r="A13" s="155" t="s">
        <v>30</v>
      </c>
      <c r="B13" s="156">
        <v>0</v>
      </c>
      <c r="C13" s="157"/>
    </row>
    <row r="14" spans="1:3" ht="15.75" customHeight="1">
      <c r="A14" s="155" t="s">
        <v>206</v>
      </c>
      <c r="B14" s="156">
        <v>0</v>
      </c>
      <c r="C14" s="157"/>
    </row>
    <row r="15" spans="1:3" ht="15.75" customHeight="1">
      <c r="A15" s="155" t="s">
        <v>31</v>
      </c>
      <c r="B15" s="156">
        <v>0</v>
      </c>
      <c r="C15" s="157"/>
    </row>
    <row r="16" spans="1:3" ht="15.75" customHeight="1">
      <c r="A16" s="155" t="s">
        <v>197</v>
      </c>
      <c r="B16" s="156">
        <v>25</v>
      </c>
      <c r="C16" s="157"/>
    </row>
    <row r="17" spans="1:3" ht="15.75" customHeight="1">
      <c r="A17" s="155" t="s">
        <v>9</v>
      </c>
      <c r="B17" s="156">
        <v>23</v>
      </c>
      <c r="C17" s="157"/>
    </row>
    <row r="18" spans="1:3" ht="15.75" customHeight="1">
      <c r="A18" s="155" t="s">
        <v>198</v>
      </c>
      <c r="B18" s="156">
        <v>0</v>
      </c>
      <c r="C18" s="157"/>
    </row>
    <row r="19" spans="1:3" ht="15.75" customHeight="1">
      <c r="A19" s="155" t="s">
        <v>181</v>
      </c>
      <c r="B19" s="156">
        <v>25</v>
      </c>
      <c r="C19" s="157"/>
    </row>
    <row r="20" spans="1:3" ht="15.75" customHeight="1">
      <c r="A20" s="155" t="s">
        <v>199</v>
      </c>
      <c r="B20" s="156">
        <v>0</v>
      </c>
      <c r="C20" s="157"/>
    </row>
    <row r="21" spans="1:3" ht="15.75" customHeight="1">
      <c r="A21" s="155" t="s">
        <v>32</v>
      </c>
      <c r="B21" s="156">
        <v>0</v>
      </c>
      <c r="C21" s="157"/>
    </row>
    <row r="22" spans="1:3" ht="15.75" customHeight="1">
      <c r="A22" s="155" t="s">
        <v>33</v>
      </c>
      <c r="B22" s="156">
        <v>0</v>
      </c>
      <c r="C22" s="157"/>
    </row>
    <row r="23" spans="1:3" ht="15.75" customHeight="1">
      <c r="A23" s="155" t="s">
        <v>12</v>
      </c>
      <c r="B23" s="156">
        <v>0</v>
      </c>
      <c r="C23" s="157"/>
    </row>
    <row r="24" spans="1:3" ht="15.75" customHeight="1">
      <c r="A24" s="155" t="s">
        <v>200</v>
      </c>
      <c r="B24" s="156">
        <v>0</v>
      </c>
      <c r="C24" s="157"/>
    </row>
    <row r="25" spans="1:3" ht="15.75" customHeight="1">
      <c r="A25" s="155" t="s">
        <v>28</v>
      </c>
      <c r="B25" s="156">
        <v>35</v>
      </c>
      <c r="C25" s="157"/>
    </row>
    <row r="26" spans="1:3" ht="15.75" customHeight="1">
      <c r="A26" s="155" t="s">
        <v>207</v>
      </c>
      <c r="B26" s="158">
        <v>27.5</v>
      </c>
      <c r="C26" s="157"/>
    </row>
    <row r="27" spans="1:3" ht="15.75" customHeight="1">
      <c r="A27" s="151" t="s">
        <v>107</v>
      </c>
      <c r="B27" s="154">
        <f>SUM(B28:B29)</f>
        <v>30</v>
      </c>
      <c r="C27" s="153">
        <f>+B27*100/B34</f>
        <v>6.141248720573183</v>
      </c>
    </row>
    <row r="28" spans="1:3" ht="15.75" customHeight="1">
      <c r="A28" s="155" t="s">
        <v>202</v>
      </c>
      <c r="B28" s="158">
        <v>30</v>
      </c>
      <c r="C28" s="157"/>
    </row>
    <row r="29" spans="1:3" ht="15.75" customHeight="1">
      <c r="A29" s="155" t="s">
        <v>34</v>
      </c>
      <c r="B29" s="156">
        <v>0</v>
      </c>
      <c r="C29" s="157"/>
    </row>
    <row r="30" spans="1:3" ht="15.75" customHeight="1">
      <c r="A30" s="151" t="s">
        <v>19</v>
      </c>
      <c r="B30" s="154">
        <f>SUM(B31:B33)</f>
        <v>0</v>
      </c>
      <c r="C30" s="153">
        <f>+B30*100/B34</f>
        <v>0</v>
      </c>
    </row>
    <row r="31" spans="1:3" ht="15.75" customHeight="1">
      <c r="A31" s="155" t="s">
        <v>154</v>
      </c>
      <c r="B31" s="156">
        <v>0</v>
      </c>
      <c r="C31" s="157"/>
    </row>
    <row r="32" spans="1:3" ht="15.75" customHeight="1">
      <c r="A32" s="155" t="s">
        <v>29</v>
      </c>
      <c r="B32" s="156">
        <v>0</v>
      </c>
      <c r="C32" s="157"/>
    </row>
    <row r="33" spans="1:3" ht="15.75" customHeight="1">
      <c r="A33" s="155" t="s">
        <v>22</v>
      </c>
      <c r="B33" s="156">
        <v>0</v>
      </c>
      <c r="C33" s="157"/>
    </row>
    <row r="34" spans="1:3" ht="15.75" customHeight="1">
      <c r="A34" s="151" t="s">
        <v>203</v>
      </c>
      <c r="B34" s="154">
        <f>+B30+B27+B10+B5+B4</f>
        <v>488.5</v>
      </c>
      <c r="C34" s="159">
        <f>SUM(C4:C33)</f>
        <v>100.00000000000001</v>
      </c>
    </row>
    <row r="35" spans="1:3" ht="15.75" customHeight="1">
      <c r="A35" s="155" t="s">
        <v>307</v>
      </c>
      <c r="B35" s="160">
        <f>+B34*0.04</f>
        <v>19.54</v>
      </c>
      <c r="C35" s="360"/>
    </row>
    <row r="36" spans="1:3" ht="15.75" customHeight="1">
      <c r="A36" s="155" t="s">
        <v>204</v>
      </c>
      <c r="B36" s="160">
        <f>+B34*0.03</f>
        <v>14.655</v>
      </c>
      <c r="C36" s="361"/>
    </row>
    <row r="37" spans="1:3" ht="15.75" customHeight="1">
      <c r="A37" s="151" t="s">
        <v>24</v>
      </c>
      <c r="B37" s="154">
        <f>SUM(B34:B36)</f>
        <v>522.695</v>
      </c>
      <c r="C37" s="361"/>
    </row>
    <row r="38" spans="1:3" ht="15.75" customHeight="1">
      <c r="A38" s="155" t="s">
        <v>205</v>
      </c>
      <c r="B38" s="161">
        <v>690</v>
      </c>
      <c r="C38" s="361"/>
    </row>
    <row r="39" spans="1:3" ht="15.75" customHeight="1">
      <c r="A39" s="5" t="s">
        <v>91</v>
      </c>
      <c r="B39" s="154">
        <f>+B37/B38*100</f>
        <v>75.75289855072465</v>
      </c>
      <c r="C39" s="361"/>
    </row>
    <row r="40" spans="1:3" ht="15.75" customHeight="1">
      <c r="A40" s="5" t="s">
        <v>304</v>
      </c>
      <c r="B40" s="219">
        <v>80</v>
      </c>
      <c r="C40" s="362"/>
    </row>
    <row r="41" spans="1:3" ht="15.75" customHeight="1">
      <c r="A41" s="149"/>
      <c r="B41" s="149"/>
      <c r="C41" s="149"/>
    </row>
    <row r="42" spans="1:3" ht="15.75" customHeight="1">
      <c r="A42" s="149"/>
      <c r="B42" s="149"/>
      <c r="C42" s="149"/>
    </row>
    <row r="43" spans="1:3" ht="15.75" customHeight="1">
      <c r="A43" s="148"/>
      <c r="B43" s="340"/>
      <c r="C43" s="340"/>
    </row>
    <row r="44" spans="1:3" ht="15.75" customHeight="1">
      <c r="A44" s="148"/>
      <c r="B44" s="340"/>
      <c r="C44" s="340"/>
    </row>
    <row r="45" spans="1:3" ht="15.75" customHeight="1">
      <c r="A45" s="148"/>
      <c r="B45" s="16"/>
      <c r="C45" s="15"/>
    </row>
    <row r="46" spans="1:3" ht="15.75" customHeight="1">
      <c r="A46" s="148"/>
      <c r="B46" s="340"/>
      <c r="C46" s="340"/>
    </row>
    <row r="47" spans="1:3" ht="15.75" customHeight="1">
      <c r="A47" s="148"/>
      <c r="B47" s="340"/>
      <c r="C47" s="340"/>
    </row>
    <row r="48" spans="1:3" ht="12">
      <c r="A48" s="27"/>
      <c r="B48" s="27"/>
      <c r="C48" s="27"/>
    </row>
    <row r="49" spans="1:3" ht="12">
      <c r="A49" s="27"/>
      <c r="B49" s="27"/>
      <c r="C49" s="27"/>
    </row>
    <row r="50" spans="1:3" ht="12">
      <c r="A50" s="27"/>
      <c r="B50" s="27"/>
      <c r="C50" s="27"/>
    </row>
    <row r="51" spans="1:3" ht="12">
      <c r="A51" s="27"/>
      <c r="B51" s="27"/>
      <c r="C51" s="27"/>
    </row>
    <row r="52" spans="1:3" ht="12">
      <c r="A52" s="27"/>
      <c r="B52" s="27"/>
      <c r="C52" s="27"/>
    </row>
    <row r="53" spans="1:3" ht="12">
      <c r="A53" s="27"/>
      <c r="B53" s="27"/>
      <c r="C53" s="27"/>
    </row>
    <row r="54" spans="1:3" ht="12">
      <c r="A54" s="27"/>
      <c r="B54" s="27"/>
      <c r="C54" s="27"/>
    </row>
    <row r="55" spans="1:3" ht="12">
      <c r="A55" s="27"/>
      <c r="B55" s="27"/>
      <c r="C55" s="27"/>
    </row>
    <row r="56" spans="1:3" ht="12">
      <c r="A56" s="27"/>
      <c r="B56" s="27"/>
      <c r="C56" s="27"/>
    </row>
    <row r="57" spans="1:3" ht="12">
      <c r="A57" s="27"/>
      <c r="B57" s="27"/>
      <c r="C57" s="27"/>
    </row>
    <row r="58" spans="1:3" ht="12">
      <c r="A58" s="27"/>
      <c r="B58" s="27"/>
      <c r="C58" s="27"/>
    </row>
    <row r="59" spans="1:3" ht="12">
      <c r="A59" s="27"/>
      <c r="B59" s="27"/>
      <c r="C59" s="27"/>
    </row>
  </sheetData>
  <sheetProtection/>
  <mergeCells count="6">
    <mergeCell ref="B47:C47"/>
    <mergeCell ref="A1:C1"/>
    <mergeCell ref="B43:C43"/>
    <mergeCell ref="B44:C44"/>
    <mergeCell ref="B46:C46"/>
    <mergeCell ref="C35:C40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48"/>
  <sheetViews>
    <sheetView showGridLines="0" zoomScalePageLayoutView="0" workbookViewId="0" topLeftCell="A28">
      <selection activeCell="F38" sqref="F38"/>
    </sheetView>
  </sheetViews>
  <sheetFormatPr defaultColWidth="9.125" defaultRowHeight="12.75"/>
  <cols>
    <col min="1" max="1" width="47.375" style="1" customWidth="1"/>
    <col min="2" max="2" width="21.375" style="1" customWidth="1"/>
    <col min="3" max="3" width="18.00390625" style="1" customWidth="1"/>
    <col min="4" max="16384" width="9.125" style="1" customWidth="1"/>
  </cols>
  <sheetData>
    <row r="1" spans="1:3" ht="17.25" customHeight="1">
      <c r="A1" s="363" t="s">
        <v>326</v>
      </c>
      <c r="B1" s="363"/>
      <c r="C1" s="363"/>
    </row>
    <row r="2" spans="1:3" ht="15.75" customHeight="1">
      <c r="A2" s="134"/>
      <c r="B2" s="134"/>
      <c r="C2" s="134"/>
    </row>
    <row r="3" spans="1:3" ht="15.75" customHeight="1">
      <c r="A3" s="135" t="s">
        <v>36</v>
      </c>
      <c r="B3" s="136" t="s">
        <v>179</v>
      </c>
      <c r="C3" s="136" t="s">
        <v>80</v>
      </c>
    </row>
    <row r="4" spans="1:3" ht="15.75" customHeight="1">
      <c r="A4" s="364" t="s">
        <v>208</v>
      </c>
      <c r="B4" s="365"/>
      <c r="C4" s="366"/>
    </row>
    <row r="5" spans="1:3" ht="15.75" customHeight="1">
      <c r="A5" s="137" t="s">
        <v>254</v>
      </c>
      <c r="B5" s="138">
        <v>60</v>
      </c>
      <c r="C5" s="139"/>
    </row>
    <row r="6" spans="1:3" ht="15.75" customHeight="1">
      <c r="A6" s="137" t="s">
        <v>209</v>
      </c>
      <c r="B6" s="138">
        <v>70</v>
      </c>
      <c r="C6" s="139"/>
    </row>
    <row r="7" spans="1:3" ht="15.75" customHeight="1">
      <c r="A7" s="137" t="s">
        <v>255</v>
      </c>
      <c r="B7" s="138">
        <v>120</v>
      </c>
      <c r="C7" s="139"/>
    </row>
    <row r="8" spans="1:3" ht="15.75" customHeight="1">
      <c r="A8" s="137" t="s">
        <v>9</v>
      </c>
      <c r="B8" s="138">
        <v>30</v>
      </c>
      <c r="C8" s="139"/>
    </row>
    <row r="9" spans="1:3" ht="15.75" customHeight="1">
      <c r="A9" s="137" t="s">
        <v>210</v>
      </c>
      <c r="B9" s="138">
        <v>32</v>
      </c>
      <c r="C9" s="139"/>
    </row>
    <row r="10" spans="1:3" ht="15.75" customHeight="1">
      <c r="A10" s="135" t="s">
        <v>211</v>
      </c>
      <c r="B10" s="140">
        <f>SUM(B5:B9)</f>
        <v>312</v>
      </c>
      <c r="C10" s="139"/>
    </row>
    <row r="11" spans="1:3" ht="15.75" customHeight="1">
      <c r="A11" s="135" t="s">
        <v>212</v>
      </c>
      <c r="B11" s="138"/>
      <c r="C11" s="139"/>
    </row>
    <row r="12" spans="1:3" ht="15.75" customHeight="1">
      <c r="A12" s="135" t="s">
        <v>213</v>
      </c>
      <c r="B12" s="141">
        <v>400</v>
      </c>
      <c r="C12" s="142">
        <f>+B12*100/B32</f>
        <v>41.38644593895499</v>
      </c>
    </row>
    <row r="13" spans="1:3" ht="15.75" customHeight="1">
      <c r="A13" s="135" t="s">
        <v>1</v>
      </c>
      <c r="B13" s="140">
        <f>SUM(B14:B16)</f>
        <v>134</v>
      </c>
      <c r="C13" s="142">
        <f>+B13*100/B32</f>
        <v>13.864459389549923</v>
      </c>
    </row>
    <row r="14" spans="1:3" ht="15.75" customHeight="1">
      <c r="A14" s="137" t="s">
        <v>2</v>
      </c>
      <c r="B14" s="138">
        <v>40</v>
      </c>
      <c r="C14" s="142"/>
    </row>
    <row r="15" spans="1:3" ht="15.75" customHeight="1">
      <c r="A15" s="137" t="s">
        <v>256</v>
      </c>
      <c r="B15" s="138">
        <v>29</v>
      </c>
      <c r="C15" s="142"/>
    </row>
    <row r="16" spans="1:3" ht="15.75" customHeight="1">
      <c r="A16" s="137" t="s">
        <v>257</v>
      </c>
      <c r="B16" s="138">
        <v>65</v>
      </c>
      <c r="C16" s="142"/>
    </row>
    <row r="17" spans="1:3" ht="15.75" customHeight="1">
      <c r="A17" s="135" t="s">
        <v>5</v>
      </c>
      <c r="B17" s="140">
        <f>SUM(B18:B24)</f>
        <v>382.5</v>
      </c>
      <c r="C17" s="142">
        <f>+B17*100/B32</f>
        <v>39.575788929125714</v>
      </c>
    </row>
    <row r="18" spans="1:3" ht="15.75" customHeight="1">
      <c r="A18" s="137" t="s">
        <v>35</v>
      </c>
      <c r="B18" s="138">
        <v>0</v>
      </c>
      <c r="C18" s="142"/>
    </row>
    <row r="19" spans="1:3" ht="15.75" customHeight="1">
      <c r="A19" s="143" t="s">
        <v>9</v>
      </c>
      <c r="B19" s="138">
        <v>25</v>
      </c>
      <c r="C19" s="142"/>
    </row>
    <row r="20" spans="1:3" ht="15.75" customHeight="1">
      <c r="A20" s="137" t="s">
        <v>214</v>
      </c>
      <c r="B20" s="138">
        <v>45</v>
      </c>
      <c r="C20" s="142"/>
    </row>
    <row r="21" spans="1:3" ht="15.75" customHeight="1">
      <c r="A21" s="137" t="s">
        <v>33</v>
      </c>
      <c r="B21" s="138">
        <v>0</v>
      </c>
      <c r="C21" s="142"/>
    </row>
    <row r="22" spans="1:3" ht="15.75" customHeight="1">
      <c r="A22" s="137" t="s">
        <v>291</v>
      </c>
      <c r="B22" s="138">
        <v>27.5</v>
      </c>
      <c r="C22" s="142"/>
    </row>
    <row r="23" spans="1:3" ht="15.75" customHeight="1">
      <c r="A23" s="137" t="s">
        <v>215</v>
      </c>
      <c r="B23" s="138">
        <v>130</v>
      </c>
      <c r="C23" s="142"/>
    </row>
    <row r="24" spans="1:3" ht="15.75" customHeight="1">
      <c r="A24" s="137" t="s">
        <v>216</v>
      </c>
      <c r="B24" s="138">
        <v>155</v>
      </c>
      <c r="C24" s="142"/>
    </row>
    <row r="25" spans="1:3" ht="15.75" customHeight="1">
      <c r="A25" s="135" t="s">
        <v>14</v>
      </c>
      <c r="B25" s="140">
        <f>SUM(B26:B27)</f>
        <v>50</v>
      </c>
      <c r="C25" s="142">
        <f>+B25*100/B32</f>
        <v>5.173305742369374</v>
      </c>
    </row>
    <row r="26" spans="1:3" ht="15.75" customHeight="1">
      <c r="A26" s="137" t="s">
        <v>202</v>
      </c>
      <c r="B26" s="138">
        <v>50</v>
      </c>
      <c r="C26" s="142"/>
    </row>
    <row r="27" spans="1:3" ht="15.75" customHeight="1">
      <c r="A27" s="137" t="s">
        <v>34</v>
      </c>
      <c r="B27" s="138">
        <v>0</v>
      </c>
      <c r="C27" s="142"/>
    </row>
    <row r="28" spans="1:3" ht="15.75" customHeight="1">
      <c r="A28" s="135" t="s">
        <v>19</v>
      </c>
      <c r="B28" s="140">
        <f>SUM(B29:B31)</f>
        <v>0</v>
      </c>
      <c r="C28" s="142">
        <f>+B28*100/B32</f>
        <v>0</v>
      </c>
    </row>
    <row r="29" spans="1:3" ht="15.75" customHeight="1">
      <c r="A29" s="137" t="s">
        <v>217</v>
      </c>
      <c r="B29" s="138">
        <v>0</v>
      </c>
      <c r="C29" s="142"/>
    </row>
    <row r="30" spans="1:3" ht="15.75" customHeight="1">
      <c r="A30" s="137" t="s">
        <v>218</v>
      </c>
      <c r="B30" s="138">
        <v>0</v>
      </c>
      <c r="C30" s="142"/>
    </row>
    <row r="31" spans="1:3" ht="15.75" customHeight="1">
      <c r="A31" s="137" t="s">
        <v>219</v>
      </c>
      <c r="B31" s="138">
        <v>0</v>
      </c>
      <c r="C31" s="142"/>
    </row>
    <row r="32" spans="1:3" ht="15.75" customHeight="1">
      <c r="A32" s="135" t="s">
        <v>220</v>
      </c>
      <c r="B32" s="140">
        <f>+B12+B13+B17+B25+B28</f>
        <v>966.5</v>
      </c>
      <c r="C32" s="142">
        <f>SUM(C12:C31)</f>
        <v>100.00000000000001</v>
      </c>
    </row>
    <row r="33" spans="1:3" ht="15.75" customHeight="1">
      <c r="A33" s="137" t="s">
        <v>308</v>
      </c>
      <c r="B33" s="144">
        <f>+B32*0.08</f>
        <v>77.32000000000001</v>
      </c>
      <c r="C33" s="367"/>
    </row>
    <row r="34" spans="1:3" ht="15.75" customHeight="1">
      <c r="A34" s="137" t="s">
        <v>303</v>
      </c>
      <c r="B34" s="144">
        <f>+B32*0.03</f>
        <v>28.994999999999997</v>
      </c>
      <c r="C34" s="368"/>
    </row>
    <row r="35" spans="1:3" ht="15.75" customHeight="1">
      <c r="A35" s="137" t="s">
        <v>301</v>
      </c>
      <c r="B35" s="144">
        <f>+B10/4</f>
        <v>78</v>
      </c>
      <c r="C35" s="368"/>
    </row>
    <row r="36" spans="1:3" ht="15.75" customHeight="1">
      <c r="A36" s="135" t="s">
        <v>221</v>
      </c>
      <c r="B36" s="140">
        <f>SUM(B32:B35)</f>
        <v>1150.8149999999998</v>
      </c>
      <c r="C36" s="368"/>
    </row>
    <row r="37" spans="1:3" ht="15.75" customHeight="1">
      <c r="A37" s="137" t="s">
        <v>222</v>
      </c>
      <c r="B37" s="145">
        <v>1740</v>
      </c>
      <c r="C37" s="368"/>
    </row>
    <row r="38" spans="1:3" ht="15.75" customHeight="1">
      <c r="A38" s="5" t="s">
        <v>91</v>
      </c>
      <c r="B38" s="140">
        <f>+B36/B37*100</f>
        <v>66.13879310344826</v>
      </c>
      <c r="C38" s="368"/>
    </row>
    <row r="39" spans="1:5" ht="15.75" customHeight="1">
      <c r="A39" s="5" t="s">
        <v>304</v>
      </c>
      <c r="B39" s="220">
        <v>90</v>
      </c>
      <c r="C39" s="369"/>
      <c r="E39" s="339"/>
    </row>
    <row r="40" spans="1:3" ht="15.75" customHeight="1">
      <c r="A40" s="134"/>
      <c r="B40" s="134"/>
      <c r="C40" s="134"/>
    </row>
    <row r="41" spans="1:3" ht="15.75" customHeight="1">
      <c r="A41" s="134"/>
      <c r="B41" s="134"/>
      <c r="C41" s="134"/>
    </row>
    <row r="42" spans="1:3" ht="15.75" customHeight="1">
      <c r="A42" s="146"/>
      <c r="B42" s="340"/>
      <c r="C42" s="340"/>
    </row>
    <row r="43" spans="1:3" ht="15.75" customHeight="1">
      <c r="A43" s="146"/>
      <c r="B43" s="340"/>
      <c r="C43" s="340"/>
    </row>
    <row r="44" spans="1:3" ht="15.75" customHeight="1">
      <c r="A44" s="146"/>
      <c r="B44" s="16"/>
      <c r="C44" s="15"/>
    </row>
    <row r="45" spans="1:3" ht="15.75" customHeight="1">
      <c r="A45" s="146"/>
      <c r="B45" s="340"/>
      <c r="C45" s="340"/>
    </row>
    <row r="46" spans="1:3" ht="15.75" customHeight="1">
      <c r="A46" s="147"/>
      <c r="B46" s="340"/>
      <c r="C46" s="340"/>
    </row>
    <row r="47" spans="1:3" ht="15.75" customHeight="1">
      <c r="A47" s="15"/>
      <c r="B47" s="15"/>
      <c r="C47" s="15"/>
    </row>
    <row r="48" spans="1:3" ht="15.75" customHeight="1">
      <c r="A48" s="15"/>
      <c r="B48" s="15"/>
      <c r="C48" s="15"/>
    </row>
  </sheetData>
  <sheetProtection/>
  <mergeCells count="7">
    <mergeCell ref="B45:C45"/>
    <mergeCell ref="B43:C43"/>
    <mergeCell ref="B46:C46"/>
    <mergeCell ref="A1:C1"/>
    <mergeCell ref="A4:C4"/>
    <mergeCell ref="C33:C39"/>
    <mergeCell ref="B42:C42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baylan</dc:creator>
  <cp:keywords/>
  <dc:description/>
  <cp:lastModifiedBy>Müge OLGUN</cp:lastModifiedBy>
  <cp:lastPrinted>2017-12-20T11:07:54Z</cp:lastPrinted>
  <dcterms:created xsi:type="dcterms:W3CDTF">2004-03-30T17:07:46Z</dcterms:created>
  <dcterms:modified xsi:type="dcterms:W3CDTF">2018-02-05T08:02:19Z</dcterms:modified>
  <cp:category/>
  <cp:version/>
  <cp:contentType/>
  <cp:contentStatus/>
</cp:coreProperties>
</file>